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Sheet1!$A:$F,Sheet1!$1:$2</definedName>
    <definedName name="QBCANSUPPORTUPDATE" localSheetId="0">FALSE</definedName>
    <definedName name="QBCOMPANYFILENAME" localSheetId="0">"C:\Users\Owner\Desktop\Golden Gate Fire Prot District 1.9.2012.QBW"</definedName>
    <definedName name="QBENDDATE" localSheetId="0">20141231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"7a6eac37543e4689a0a52069de170c67"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20140101</definedName>
  </definedNames>
  <calcPr calcId="125725"/>
</workbook>
</file>

<file path=xl/calcChain.xml><?xml version="1.0" encoding="utf-8"?>
<calcChain xmlns="http://schemas.openxmlformats.org/spreadsheetml/2006/main">
  <c r="M106" i="1"/>
  <c r="K106"/>
  <c r="I106"/>
  <c r="G106"/>
  <c r="M105"/>
  <c r="K105"/>
  <c r="I105"/>
  <c r="G105"/>
  <c r="M104"/>
  <c r="K104"/>
  <c r="I104"/>
  <c r="G104"/>
  <c r="M103"/>
  <c r="K103"/>
  <c r="M102"/>
  <c r="K102"/>
  <c r="M99"/>
  <c r="K99"/>
  <c r="I99"/>
  <c r="G99"/>
  <c r="M98"/>
  <c r="K98"/>
  <c r="I98"/>
  <c r="G98"/>
  <c r="M97"/>
  <c r="K97"/>
  <c r="I97"/>
  <c r="G97"/>
  <c r="M96"/>
  <c r="K96"/>
  <c r="M95"/>
  <c r="K95"/>
  <c r="M93"/>
  <c r="K93"/>
  <c r="I93"/>
  <c r="G93"/>
  <c r="M92"/>
  <c r="K92"/>
  <c r="M91"/>
  <c r="K91"/>
  <c r="M89"/>
  <c r="K89"/>
  <c r="I89"/>
  <c r="G89"/>
  <c r="M87"/>
  <c r="K87"/>
  <c r="M86"/>
  <c r="K86"/>
  <c r="M85"/>
  <c r="K85"/>
  <c r="M83"/>
  <c r="K83"/>
  <c r="I83"/>
  <c r="G83"/>
  <c r="M82"/>
  <c r="K82"/>
  <c r="M81"/>
  <c r="K81"/>
  <c r="M79"/>
  <c r="K79"/>
  <c r="M78"/>
  <c r="K78"/>
  <c r="M77"/>
  <c r="K77"/>
  <c r="I77"/>
  <c r="G77"/>
  <c r="M76"/>
  <c r="K76"/>
  <c r="M75"/>
  <c r="K75"/>
  <c r="M73"/>
  <c r="K73"/>
  <c r="I73"/>
  <c r="G73"/>
  <c r="M72"/>
  <c r="K72"/>
  <c r="M70"/>
  <c r="K70"/>
  <c r="I70"/>
  <c r="G70"/>
  <c r="M69"/>
  <c r="K69"/>
  <c r="I69"/>
  <c r="G69"/>
  <c r="M68"/>
  <c r="K68"/>
  <c r="M67"/>
  <c r="K67"/>
  <c r="M65"/>
  <c r="K65"/>
  <c r="M64"/>
  <c r="K64"/>
  <c r="M63"/>
  <c r="K63"/>
  <c r="M62"/>
  <c r="K62"/>
  <c r="M61"/>
  <c r="K61"/>
  <c r="M60"/>
  <c r="K60"/>
  <c r="M59"/>
  <c r="K59"/>
  <c r="M57"/>
  <c r="K57"/>
  <c r="M56"/>
  <c r="K56"/>
  <c r="I56"/>
  <c r="G56"/>
  <c r="M55"/>
  <c r="K55"/>
  <c r="M54"/>
  <c r="K54"/>
  <c r="M53"/>
  <c r="K53"/>
  <c r="M52"/>
  <c r="K52"/>
  <c r="M51"/>
  <c r="K51"/>
  <c r="M50"/>
  <c r="K50"/>
  <c r="M49"/>
  <c r="K49"/>
  <c r="M47"/>
  <c r="K47"/>
  <c r="M46"/>
  <c r="K46"/>
  <c r="I46"/>
  <c r="G46"/>
  <c r="M45"/>
  <c r="K45"/>
  <c r="M44"/>
  <c r="K44"/>
  <c r="M43"/>
  <c r="K43"/>
  <c r="M42"/>
  <c r="K42"/>
  <c r="M40"/>
  <c r="K40"/>
  <c r="M39"/>
  <c r="K39"/>
  <c r="M38"/>
  <c r="K38"/>
  <c r="I38"/>
  <c r="G38"/>
  <c r="M37"/>
  <c r="K37"/>
  <c r="M36"/>
  <c r="K36"/>
  <c r="M35"/>
  <c r="K35"/>
  <c r="M34"/>
  <c r="K34"/>
  <c r="M32"/>
  <c r="K32"/>
  <c r="M31"/>
  <c r="K31"/>
  <c r="M30"/>
  <c r="K30"/>
  <c r="I30"/>
  <c r="G30"/>
  <c r="M29"/>
  <c r="K29"/>
  <c r="M28"/>
  <c r="K28"/>
  <c r="M24"/>
  <c r="K24"/>
  <c r="I24"/>
  <c r="G24"/>
  <c r="M23"/>
  <c r="K23"/>
  <c r="I23"/>
  <c r="G23"/>
  <c r="M22"/>
  <c r="K22"/>
  <c r="I22"/>
  <c r="G22"/>
  <c r="M20"/>
  <c r="K20"/>
  <c r="M19"/>
  <c r="K19"/>
  <c r="M17"/>
  <c r="K17"/>
  <c r="I17"/>
  <c r="G17"/>
  <c r="M16"/>
  <c r="K16"/>
  <c r="M15"/>
  <c r="K15"/>
  <c r="M13"/>
  <c r="K13"/>
  <c r="I13"/>
  <c r="G13"/>
  <c r="M12"/>
  <c r="K12"/>
  <c r="M9"/>
  <c r="K9"/>
  <c r="I9"/>
  <c r="G9"/>
  <c r="M8"/>
  <c r="K8"/>
  <c r="M7"/>
  <c r="K7"/>
</calcChain>
</file>

<file path=xl/sharedStrings.xml><?xml version="1.0" encoding="utf-8"?>
<sst xmlns="http://schemas.openxmlformats.org/spreadsheetml/2006/main" count="108" uniqueCount="108">
  <si>
    <t>Jan - Dec 14</t>
  </si>
  <si>
    <t>Budget</t>
  </si>
  <si>
    <t>$ Over Budget</t>
  </si>
  <si>
    <t>% of Budget</t>
  </si>
  <si>
    <t>Ordinary Income/Expense</t>
  </si>
  <si>
    <t>Income</t>
  </si>
  <si>
    <t>40000 · Revenues</t>
  </si>
  <si>
    <t>41000 · Tax Revenues</t>
  </si>
  <si>
    <t>41001 · Property Tax Revenue</t>
  </si>
  <si>
    <t>41010 · Specific Ownership Tax</t>
  </si>
  <si>
    <t>Total 41000 · Tax Revenues</t>
  </si>
  <si>
    <t>44000 · Grant Revenue</t>
  </si>
  <si>
    <t>45000 · Donations</t>
  </si>
  <si>
    <t>45490 · Donations-Unrestricted</t>
  </si>
  <si>
    <t>Total 45000 · Donations</t>
  </si>
  <si>
    <t>45900 · Fundraising Events</t>
  </si>
  <si>
    <t>45902 · Pig Roast Income</t>
  </si>
  <si>
    <t>45904 · King Soopers Gift Cards</t>
  </si>
  <si>
    <t>Total 45900 · Fundraising Events</t>
  </si>
  <si>
    <t>46000 · Other Revenue</t>
  </si>
  <si>
    <t>46030 · Permits</t>
  </si>
  <si>
    <t>46900 · State Pension Fund Reimbursemen</t>
  </si>
  <si>
    <t>46999 · Other Revenue-Misc.</t>
  </si>
  <si>
    <t>Total 46000 · Other Revenue</t>
  </si>
  <si>
    <t>Total 40000 · Revenues</t>
  </si>
  <si>
    <t>Total Income</t>
  </si>
  <si>
    <t>Expense</t>
  </si>
  <si>
    <t>50001 · Grant Expense</t>
  </si>
  <si>
    <t>51000 · Admin. Expenses</t>
  </si>
  <si>
    <t>51010 · County Treasurer's Fees</t>
  </si>
  <si>
    <t>51015 · Bank Fees</t>
  </si>
  <si>
    <t>Total 51000 · Admin. Expenses</t>
  </si>
  <si>
    <t>51005 · District Accounting/Management</t>
  </si>
  <si>
    <t>51020 · Office Supplies</t>
  </si>
  <si>
    <t>51040 · Payroll</t>
  </si>
  <si>
    <t>51050 · Administration - Salary</t>
  </si>
  <si>
    <t>51055 · Fire Chief's Salary</t>
  </si>
  <si>
    <t>51070 · Payroll taxes</t>
  </si>
  <si>
    <t>51075 · Payroll Expenses</t>
  </si>
  <si>
    <t>Total 51040 · Payroll</t>
  </si>
  <si>
    <t>51080 · Insurance-Liability</t>
  </si>
  <si>
    <t>51096 · Website Maintenance</t>
  </si>
  <si>
    <t>51100 · Board Expenses</t>
  </si>
  <si>
    <t>51110 · Election Expense</t>
  </si>
  <si>
    <t>51115 · Prof.Dues/Publications- SDA</t>
  </si>
  <si>
    <t>51120 · Seminars and Travel Exp.-Board</t>
  </si>
  <si>
    <t>51150 · Newsletter/Postage</t>
  </si>
  <si>
    <t>Total 51100 · Board Expenses</t>
  </si>
  <si>
    <t>51170 · Legal-Prof Fees</t>
  </si>
  <si>
    <t>51200 · Recruiting and Benefits</t>
  </si>
  <si>
    <t>51205 · Recruiting Expenses</t>
  </si>
  <si>
    <t>51210 · Physicals Expense</t>
  </si>
  <si>
    <t>51215 · Background Screening</t>
  </si>
  <si>
    <t>51220 · Recognition Expense</t>
  </si>
  <si>
    <t>51230 · Pension Benefit Expense</t>
  </si>
  <si>
    <t>51235 · LOSAP Expense</t>
  </si>
  <si>
    <t>51240 · Worker's Comp/Disability Ins.</t>
  </si>
  <si>
    <t>Total 51200 · Recruiting and Benefits</t>
  </si>
  <si>
    <t>51300 · Training</t>
  </si>
  <si>
    <t>51400 · Facilities</t>
  </si>
  <si>
    <t>51405 · Lease Pmt St. #2 - Interest Exp</t>
  </si>
  <si>
    <t>51411 · Gas &amp; Electric - Sta 1</t>
  </si>
  <si>
    <t>51412 · Gas &amp; Electric - Sta 2</t>
  </si>
  <si>
    <t>51413 · Tel &amp; Internet St. #1</t>
  </si>
  <si>
    <t>51414 · Tel &amp; Internet St. #2</t>
  </si>
  <si>
    <t>51431 · St.# 1-Snow,septic,trash</t>
  </si>
  <si>
    <t>51432 · St.#2 Snow, septic,trash</t>
  </si>
  <si>
    <t>51450 · Station Repairs &amp; Maintenance</t>
  </si>
  <si>
    <t>51451 · Repairs &amp; Maint. - Station #1</t>
  </si>
  <si>
    <t>51452 · Repairs &amp; Maint. - Station #2</t>
  </si>
  <si>
    <t>Total 51450 · Station Repairs &amp; Maintenance</t>
  </si>
  <si>
    <t>Total 51400 · Facilities</t>
  </si>
  <si>
    <t>51500 · Capital Investments</t>
  </si>
  <si>
    <t>51510 · Buildings &amp; Improvements</t>
  </si>
  <si>
    <t>Total 51500 · Capital Investments</t>
  </si>
  <si>
    <t>51630 · Operational Communications Exp</t>
  </si>
  <si>
    <t>51635 · Pager</t>
  </si>
  <si>
    <t>51640 · Radios</t>
  </si>
  <si>
    <t>Total 51630 · Operational Communications Exp</t>
  </si>
  <si>
    <t>51650 · Firefighting Tools &amp; Equipment</t>
  </si>
  <si>
    <t>51660 · EMS Expense</t>
  </si>
  <si>
    <t>51670 · PPE(Personal Protective Equip.)</t>
  </si>
  <si>
    <t>51673 · PPE + Maintenance and Repair</t>
  </si>
  <si>
    <t>51676 · Clothing</t>
  </si>
  <si>
    <t>Total 51670 · PPE(Personal Protective Equip.)</t>
  </si>
  <si>
    <t>51690 · Vehicle Expenses</t>
  </si>
  <si>
    <t>51692 · Fuel Expenses</t>
  </si>
  <si>
    <t>51693 · Vehicle Maintenance and Repair</t>
  </si>
  <si>
    <t>51695 · Vehicle Loan - Interest Expense</t>
  </si>
  <si>
    <t>51690 · Vehicle Expenses - Other</t>
  </si>
  <si>
    <t>Total 51690 · Vehicle Expenses</t>
  </si>
  <si>
    <t>51800 · Firefighters Fund</t>
  </si>
  <si>
    <t>51805 · Fundraising Expenses-Pig Roast</t>
  </si>
  <si>
    <t>51806 · Food and Beverages for Stations</t>
  </si>
  <si>
    <t>Total 51800 · Firefighters Fund</t>
  </si>
  <si>
    <t>51900 · Other Expenses</t>
  </si>
  <si>
    <t>51915 · Cistern Station #2</t>
  </si>
  <si>
    <t>51930 · Interest Expense</t>
  </si>
  <si>
    <t>Total 51900 · Other Expenses</t>
  </si>
  <si>
    <t>Total Expense</t>
  </si>
  <si>
    <t>Net Ordinary Income</t>
  </si>
  <si>
    <t>Other Income/Expense</t>
  </si>
  <si>
    <t>Other Income</t>
  </si>
  <si>
    <t>90002 · Interest Income</t>
  </si>
  <si>
    <t>90003 · Other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</si>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</sst>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/>
  <cols>
    <col min="1" max="5" width="3" style="22" customWidth="1"/>
    <col min="6" max="6" width="35.42578125" style="22" customWidth="1"/>
    <col min="7" max="7" width="10.140625" style="23" bestFit="1" customWidth="1"/>
    <col min="8" max="8" width="2.28515625" style="23" customWidth="1"/>
    <col min="9" max="9" width="8.7109375" style="23" bestFit="1" customWidth="1"/>
    <col min="10" max="10" width="2.28515625" style="23" customWidth="1"/>
    <col min="11" max="11" width="12" style="23" bestFit="1" customWidth="1"/>
    <col min="12" max="12" width="2.28515625" style="23" customWidth="1"/>
    <col min="13" max="13" width="10.28515625" style="23" bestFit="1" customWidth="1"/>
  </cols>
  <sheetData>
    <row r="1" spans="1:13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</row>
    <row r="2" spans="1:13" s="21" customFormat="1" ht="16.5" thickTop="1" thickBot="1">
      <c r="A2" s="18"/>
      <c r="B2" s="18"/>
      <c r="C2" s="18"/>
      <c r="D2" s="18"/>
      <c r="E2" s="18"/>
      <c r="F2" s="18"/>
      <c r="G2" s="19" t="s">
        <v>0</v>
      </c>
      <c r="H2" s="20"/>
      <c r="I2" s="19" t="s">
        <v>1</v>
      </c>
      <c r="J2" s="20"/>
      <c r="K2" s="19" t="s">
        <v>2</v>
      </c>
      <c r="L2" s="20"/>
      <c r="M2" s="19" t="s">
        <v>3</v>
      </c>
    </row>
    <row r="3" spans="1:13" ht="15.75" thickTop="1">
      <c r="A3" s="1"/>
      <c r="B3" s="1" t="s">
        <v>4</v>
      </c>
      <c r="C3" s="1"/>
      <c r="D3" s="1"/>
      <c r="E3" s="1"/>
      <c r="F3" s="1"/>
      <c r="G3" s="4"/>
      <c r="H3" s="5"/>
      <c r="I3" s="4"/>
      <c r="J3" s="5"/>
      <c r="K3" s="4"/>
      <c r="L3" s="5"/>
      <c r="M3" s="6"/>
    </row>
    <row r="4" spans="1:13">
      <c r="A4" s="1"/>
      <c r="B4" s="1"/>
      <c r="C4" s="1" t="s">
        <v>5</v>
      </c>
      <c r="D4" s="1"/>
      <c r="E4" s="1"/>
      <c r="F4" s="1"/>
      <c r="G4" s="4"/>
      <c r="H4" s="5"/>
      <c r="I4" s="4"/>
      <c r="J4" s="5"/>
      <c r="K4" s="4"/>
      <c r="L4" s="5"/>
      <c r="M4" s="6"/>
    </row>
    <row r="5" spans="1:13">
      <c r="A5" s="1"/>
      <c r="B5" s="1"/>
      <c r="C5" s="1"/>
      <c r="D5" s="1" t="s">
        <v>6</v>
      </c>
      <c r="E5" s="1"/>
      <c r="F5" s="1"/>
      <c r="G5" s="4"/>
      <c r="H5" s="5"/>
      <c r="I5" s="4"/>
      <c r="J5" s="5"/>
      <c r="K5" s="4"/>
      <c r="L5" s="5"/>
      <c r="M5" s="6"/>
    </row>
    <row r="6" spans="1:13">
      <c r="A6" s="1"/>
      <c r="B6" s="1"/>
      <c r="C6" s="1"/>
      <c r="D6" s="1"/>
      <c r="E6" s="1" t="s">
        <v>7</v>
      </c>
      <c r="F6" s="1"/>
      <c r="G6" s="4"/>
      <c r="H6" s="5"/>
      <c r="I6" s="4"/>
      <c r="J6" s="5"/>
      <c r="K6" s="4"/>
      <c r="L6" s="5"/>
      <c r="M6" s="6"/>
    </row>
    <row r="7" spans="1:13">
      <c r="A7" s="1"/>
      <c r="B7" s="1"/>
      <c r="C7" s="1"/>
      <c r="D7" s="1"/>
      <c r="E7" s="1"/>
      <c r="F7" s="1" t="s">
        <v>8</v>
      </c>
      <c r="G7" s="4">
        <v>130051.43</v>
      </c>
      <c r="H7" s="5"/>
      <c r="I7" s="4">
        <v>130045</v>
      </c>
      <c r="J7" s="5"/>
      <c r="K7" s="4">
        <f>ROUND((G7-I7),5)</f>
        <v>6.43</v>
      </c>
      <c r="L7" s="5"/>
      <c r="M7" s="6">
        <f>ROUND(IF(I7=0, IF(G7=0, 0, 1), G7/I7),5)</f>
        <v>1.0000500000000001</v>
      </c>
    </row>
    <row r="8" spans="1:13" ht="15.75" thickBot="1">
      <c r="A8" s="1"/>
      <c r="B8" s="1"/>
      <c r="C8" s="1"/>
      <c r="D8" s="1"/>
      <c r="E8" s="1"/>
      <c r="F8" s="1" t="s">
        <v>9</v>
      </c>
      <c r="G8" s="7">
        <v>4092.77</v>
      </c>
      <c r="H8" s="5"/>
      <c r="I8" s="7">
        <v>9100</v>
      </c>
      <c r="J8" s="5"/>
      <c r="K8" s="7">
        <f>ROUND((G8-I8),5)</f>
        <v>-5007.2299999999996</v>
      </c>
      <c r="L8" s="5"/>
      <c r="M8" s="8">
        <f>ROUND(IF(I8=0, IF(G8=0, 0, 1), G8/I8),5)</f>
        <v>0.44974999999999998</v>
      </c>
    </row>
    <row r="9" spans="1:13">
      <c r="A9" s="1"/>
      <c r="B9" s="1"/>
      <c r="C9" s="1"/>
      <c r="D9" s="1"/>
      <c r="E9" s="1" t="s">
        <v>10</v>
      </c>
      <c r="F9" s="1"/>
      <c r="G9" s="4">
        <f>ROUND(SUM(G6:G8),5)</f>
        <v>134144.20000000001</v>
      </c>
      <c r="H9" s="5"/>
      <c r="I9" s="4">
        <f>ROUND(SUM(I6:I8),5)</f>
        <v>139145</v>
      </c>
      <c r="J9" s="5"/>
      <c r="K9" s="4">
        <f>ROUND((G9-I9),5)</f>
        <v>-5000.8</v>
      </c>
      <c r="L9" s="5"/>
      <c r="M9" s="6">
        <f>ROUND(IF(I9=0, IF(G9=0, 0, 1), G9/I9),5)</f>
        <v>0.96406000000000003</v>
      </c>
    </row>
    <row r="10" spans="1:13" ht="30" customHeight="1">
      <c r="A10" s="1"/>
      <c r="B10" s="1"/>
      <c r="C10" s="1"/>
      <c r="D10" s="1"/>
      <c r="E10" s="1" t="s">
        <v>11</v>
      </c>
      <c r="F10" s="1"/>
      <c r="G10" s="4">
        <v>2021.68</v>
      </c>
      <c r="H10" s="5"/>
      <c r="I10" s="4"/>
      <c r="J10" s="5"/>
      <c r="K10" s="4"/>
      <c r="L10" s="5"/>
      <c r="M10" s="6"/>
    </row>
    <row r="11" spans="1:13">
      <c r="A11" s="1"/>
      <c r="B11" s="1"/>
      <c r="C11" s="1"/>
      <c r="D11" s="1"/>
      <c r="E11" s="1" t="s">
        <v>12</v>
      </c>
      <c r="F11" s="1"/>
      <c r="G11" s="4"/>
      <c r="H11" s="5"/>
      <c r="I11" s="4"/>
      <c r="J11" s="5"/>
      <c r="K11" s="4"/>
      <c r="L11" s="5"/>
      <c r="M11" s="6"/>
    </row>
    <row r="12" spans="1:13" ht="15.75" thickBot="1">
      <c r="A12" s="1"/>
      <c r="B12" s="1"/>
      <c r="C12" s="1"/>
      <c r="D12" s="1"/>
      <c r="E12" s="1"/>
      <c r="F12" s="1" t="s">
        <v>13</v>
      </c>
      <c r="G12" s="7">
        <v>5539.25</v>
      </c>
      <c r="H12" s="5"/>
      <c r="I12" s="7">
        <v>3000</v>
      </c>
      <c r="J12" s="5"/>
      <c r="K12" s="7">
        <f>ROUND((G12-I12),5)</f>
        <v>2539.25</v>
      </c>
      <c r="L12" s="5"/>
      <c r="M12" s="8">
        <f>ROUND(IF(I12=0, IF(G12=0, 0, 1), G12/I12),5)</f>
        <v>1.84642</v>
      </c>
    </row>
    <row r="13" spans="1:13">
      <c r="A13" s="1"/>
      <c r="B13" s="1"/>
      <c r="C13" s="1"/>
      <c r="D13" s="1"/>
      <c r="E13" s="1" t="s">
        <v>14</v>
      </c>
      <c r="F13" s="1"/>
      <c r="G13" s="4">
        <f>ROUND(SUM(G11:G12),5)</f>
        <v>5539.25</v>
      </c>
      <c r="H13" s="5"/>
      <c r="I13" s="4">
        <f>ROUND(SUM(I11:I12),5)</f>
        <v>3000</v>
      </c>
      <c r="J13" s="5"/>
      <c r="K13" s="4">
        <f>ROUND((G13-I13),5)</f>
        <v>2539.25</v>
      </c>
      <c r="L13" s="5"/>
      <c r="M13" s="6">
        <f>ROUND(IF(I13=0, IF(G13=0, 0, 1), G13/I13),5)</f>
        <v>1.84642</v>
      </c>
    </row>
    <row r="14" spans="1:13" ht="30" customHeight="1">
      <c r="A14" s="1"/>
      <c r="B14" s="1"/>
      <c r="C14" s="1"/>
      <c r="D14" s="1"/>
      <c r="E14" s="1" t="s">
        <v>15</v>
      </c>
      <c r="F14" s="1"/>
      <c r="G14" s="4"/>
      <c r="H14" s="5"/>
      <c r="I14" s="4"/>
      <c r="J14" s="5"/>
      <c r="K14" s="4"/>
      <c r="L14" s="5"/>
      <c r="M14" s="6"/>
    </row>
    <row r="15" spans="1:13">
      <c r="A15" s="1"/>
      <c r="B15" s="1"/>
      <c r="C15" s="1"/>
      <c r="D15" s="1"/>
      <c r="E15" s="1"/>
      <c r="F15" s="1" t="s">
        <v>16</v>
      </c>
      <c r="G15" s="4">
        <v>0</v>
      </c>
      <c r="H15" s="5"/>
      <c r="I15" s="4">
        <v>8000</v>
      </c>
      <c r="J15" s="5"/>
      <c r="K15" s="4">
        <f>ROUND((G15-I15),5)</f>
        <v>-8000</v>
      </c>
      <c r="L15" s="5"/>
      <c r="M15" s="6">
        <f>ROUND(IF(I15=0, IF(G15=0, 0, 1), G15/I15),5)</f>
        <v>0</v>
      </c>
    </row>
    <row r="16" spans="1:13" ht="15.75" thickBot="1">
      <c r="A16" s="1"/>
      <c r="B16" s="1"/>
      <c r="C16" s="1"/>
      <c r="D16" s="1"/>
      <c r="E16" s="1"/>
      <c r="F16" s="1" t="s">
        <v>17</v>
      </c>
      <c r="G16" s="7">
        <v>4379.43</v>
      </c>
      <c r="H16" s="5"/>
      <c r="I16" s="7">
        <v>7200</v>
      </c>
      <c r="J16" s="5"/>
      <c r="K16" s="7">
        <f>ROUND((G16-I16),5)</f>
        <v>-2820.57</v>
      </c>
      <c r="L16" s="5"/>
      <c r="M16" s="8">
        <f>ROUND(IF(I16=0, IF(G16=0, 0, 1), G16/I16),5)</f>
        <v>0.60824999999999996</v>
      </c>
    </row>
    <row r="17" spans="1:13">
      <c r="A17" s="1"/>
      <c r="B17" s="1"/>
      <c r="C17" s="1"/>
      <c r="D17" s="1"/>
      <c r="E17" s="1" t="s">
        <v>18</v>
      </c>
      <c r="F17" s="1"/>
      <c r="G17" s="4">
        <f>ROUND(SUM(G14:G16),5)</f>
        <v>4379.43</v>
      </c>
      <c r="H17" s="5"/>
      <c r="I17" s="4">
        <f>ROUND(SUM(I14:I16),5)</f>
        <v>15200</v>
      </c>
      <c r="J17" s="5"/>
      <c r="K17" s="4">
        <f>ROUND((G17-I17),5)</f>
        <v>-10820.57</v>
      </c>
      <c r="L17" s="5"/>
      <c r="M17" s="6">
        <f>ROUND(IF(I17=0, IF(G17=0, 0, 1), G17/I17),5)</f>
        <v>0.28811999999999999</v>
      </c>
    </row>
    <row r="18" spans="1:13" ht="30" customHeight="1">
      <c r="A18" s="1"/>
      <c r="B18" s="1"/>
      <c r="C18" s="1"/>
      <c r="D18" s="1"/>
      <c r="E18" s="1" t="s">
        <v>19</v>
      </c>
      <c r="F18" s="1"/>
      <c r="G18" s="4"/>
      <c r="H18" s="5"/>
      <c r="I18" s="4"/>
      <c r="J18" s="5"/>
      <c r="K18" s="4"/>
      <c r="L18" s="5"/>
      <c r="M18" s="6"/>
    </row>
    <row r="19" spans="1:13">
      <c r="A19" s="1"/>
      <c r="B19" s="1"/>
      <c r="C19" s="1"/>
      <c r="D19" s="1"/>
      <c r="E19" s="1"/>
      <c r="F19" s="1" t="s">
        <v>20</v>
      </c>
      <c r="G19" s="4">
        <v>200</v>
      </c>
      <c r="H19" s="5"/>
      <c r="I19" s="4">
        <v>450</v>
      </c>
      <c r="J19" s="5"/>
      <c r="K19" s="4">
        <f>ROUND((G19-I19),5)</f>
        <v>-250</v>
      </c>
      <c r="L19" s="5"/>
      <c r="M19" s="6">
        <f>ROUND(IF(I19=0, IF(G19=0, 0, 1), G19/I19),5)</f>
        <v>0.44444</v>
      </c>
    </row>
    <row r="20" spans="1:13">
      <c r="A20" s="1"/>
      <c r="B20" s="1"/>
      <c r="C20" s="1"/>
      <c r="D20" s="1"/>
      <c r="E20" s="1"/>
      <c r="F20" s="1" t="s">
        <v>21</v>
      </c>
      <c r="G20" s="4">
        <v>0</v>
      </c>
      <c r="H20" s="5"/>
      <c r="I20" s="4">
        <v>7000</v>
      </c>
      <c r="J20" s="5"/>
      <c r="K20" s="4">
        <f>ROUND((G20-I20),5)</f>
        <v>-7000</v>
      </c>
      <c r="L20" s="5"/>
      <c r="M20" s="6">
        <f>ROUND(IF(I20=0, IF(G20=0, 0, 1), G20/I20),5)</f>
        <v>0</v>
      </c>
    </row>
    <row r="21" spans="1:13" ht="15.75" thickBot="1">
      <c r="A21" s="1"/>
      <c r="B21" s="1"/>
      <c r="C21" s="1"/>
      <c r="D21" s="1"/>
      <c r="E21" s="1"/>
      <c r="F21" s="1" t="s">
        <v>22</v>
      </c>
      <c r="G21" s="9">
        <v>68.22</v>
      </c>
      <c r="H21" s="5"/>
      <c r="I21" s="9"/>
      <c r="J21" s="5"/>
      <c r="K21" s="9"/>
      <c r="L21" s="5"/>
      <c r="M21" s="10"/>
    </row>
    <row r="22" spans="1:13" ht="15.75" thickBot="1">
      <c r="A22" s="1"/>
      <c r="B22" s="1"/>
      <c r="C22" s="1"/>
      <c r="D22" s="1"/>
      <c r="E22" s="1" t="s">
        <v>23</v>
      </c>
      <c r="F22" s="1"/>
      <c r="G22" s="11">
        <f>ROUND(SUM(G18:G21),5)</f>
        <v>268.22000000000003</v>
      </c>
      <c r="H22" s="5"/>
      <c r="I22" s="11">
        <f>ROUND(SUM(I18:I21),5)</f>
        <v>7450</v>
      </c>
      <c r="J22" s="5"/>
      <c r="K22" s="11">
        <f>ROUND((G22-I22),5)</f>
        <v>-7181.78</v>
      </c>
      <c r="L22" s="5"/>
      <c r="M22" s="12">
        <f>ROUND(IF(I22=0, IF(G22=0, 0, 1), G22/I22),5)</f>
        <v>3.5999999999999997E-2</v>
      </c>
    </row>
    <row r="23" spans="1:13" ht="30" customHeight="1" thickBot="1">
      <c r="A23" s="1"/>
      <c r="B23" s="1"/>
      <c r="C23" s="1"/>
      <c r="D23" s="1" t="s">
        <v>24</v>
      </c>
      <c r="E23" s="1"/>
      <c r="F23" s="1"/>
      <c r="G23" s="13">
        <f>ROUND(G5+SUM(G9:G10)+G13+G17+G22,5)</f>
        <v>146352.78</v>
      </c>
      <c r="H23" s="5"/>
      <c r="I23" s="13">
        <f>ROUND(I5+SUM(I9:I10)+I13+I17+I22,5)</f>
        <v>164795</v>
      </c>
      <c r="J23" s="5"/>
      <c r="K23" s="13">
        <f>ROUND((G23-I23),5)</f>
        <v>-18442.22</v>
      </c>
      <c r="L23" s="5"/>
      <c r="M23" s="14">
        <f>ROUND(IF(I23=0, IF(G23=0, 0, 1), G23/I23),5)</f>
        <v>0.88809000000000005</v>
      </c>
    </row>
    <row r="24" spans="1:13" ht="30" customHeight="1">
      <c r="A24" s="1"/>
      <c r="B24" s="1"/>
      <c r="C24" s="1" t="s">
        <v>25</v>
      </c>
      <c r="D24" s="1"/>
      <c r="E24" s="1"/>
      <c r="F24" s="1"/>
      <c r="G24" s="4">
        <f>ROUND(G4+G23,5)</f>
        <v>146352.78</v>
      </c>
      <c r="H24" s="5"/>
      <c r="I24" s="4">
        <f>ROUND(I4+I23,5)</f>
        <v>164795</v>
      </c>
      <c r="J24" s="5"/>
      <c r="K24" s="4">
        <f>ROUND((G24-I24),5)</f>
        <v>-18442.22</v>
      </c>
      <c r="L24" s="5"/>
      <c r="M24" s="6">
        <f>ROUND(IF(I24=0, IF(G24=0, 0, 1), G24/I24),5)</f>
        <v>0.88809000000000005</v>
      </c>
    </row>
    <row r="25" spans="1:13" ht="30" customHeight="1">
      <c r="A25" s="1"/>
      <c r="B25" s="1"/>
      <c r="C25" s="1" t="s">
        <v>26</v>
      </c>
      <c r="D25" s="1"/>
      <c r="E25" s="1"/>
      <c r="F25" s="1"/>
      <c r="G25" s="4"/>
      <c r="H25" s="5"/>
      <c r="I25" s="4"/>
      <c r="J25" s="5"/>
      <c r="K25" s="4"/>
      <c r="L25" s="5"/>
      <c r="M25" s="6"/>
    </row>
    <row r="26" spans="1:13">
      <c r="A26" s="1"/>
      <c r="B26" s="1"/>
      <c r="C26" s="1"/>
      <c r="D26" s="1" t="s">
        <v>27</v>
      </c>
      <c r="E26" s="1"/>
      <c r="F26" s="1"/>
      <c r="G26" s="4">
        <v>206.31</v>
      </c>
      <c r="H26" s="5"/>
      <c r="I26" s="4"/>
      <c r="J26" s="5"/>
      <c r="K26" s="4"/>
      <c r="L26" s="5"/>
      <c r="M26" s="6"/>
    </row>
    <row r="27" spans="1:13">
      <c r="A27" s="1"/>
      <c r="B27" s="1"/>
      <c r="C27" s="1"/>
      <c r="D27" s="1" t="s">
        <v>28</v>
      </c>
      <c r="E27" s="1"/>
      <c r="F27" s="1"/>
      <c r="G27" s="4"/>
      <c r="H27" s="5"/>
      <c r="I27" s="4"/>
      <c r="J27" s="5"/>
      <c r="K27" s="4"/>
      <c r="L27" s="5"/>
      <c r="M27" s="6"/>
    </row>
    <row r="28" spans="1:13">
      <c r="A28" s="1"/>
      <c r="B28" s="1"/>
      <c r="C28" s="1"/>
      <c r="D28" s="1"/>
      <c r="E28" s="1" t="s">
        <v>29</v>
      </c>
      <c r="F28" s="1"/>
      <c r="G28" s="4">
        <v>1289.26</v>
      </c>
      <c r="H28" s="5"/>
      <c r="I28" s="4">
        <v>1951</v>
      </c>
      <c r="J28" s="5"/>
      <c r="K28" s="4">
        <f>ROUND((G28-I28),5)</f>
        <v>-661.74</v>
      </c>
      <c r="L28" s="5"/>
      <c r="M28" s="6">
        <f>ROUND(IF(I28=0, IF(G28=0, 0, 1), G28/I28),5)</f>
        <v>0.66081999999999996</v>
      </c>
    </row>
    <row r="29" spans="1:13" ht="15.75" thickBot="1">
      <c r="A29" s="1"/>
      <c r="B29" s="1"/>
      <c r="C29" s="1"/>
      <c r="D29" s="1"/>
      <c r="E29" s="1" t="s">
        <v>30</v>
      </c>
      <c r="F29" s="1"/>
      <c r="G29" s="7">
        <v>24.95</v>
      </c>
      <c r="H29" s="5"/>
      <c r="I29" s="7">
        <v>50</v>
      </c>
      <c r="J29" s="5"/>
      <c r="K29" s="7">
        <f>ROUND((G29-I29),5)</f>
        <v>-25.05</v>
      </c>
      <c r="L29" s="5"/>
      <c r="M29" s="8">
        <f>ROUND(IF(I29=0, IF(G29=0, 0, 1), G29/I29),5)</f>
        <v>0.499</v>
      </c>
    </row>
    <row r="30" spans="1:13">
      <c r="A30" s="1"/>
      <c r="B30" s="1"/>
      <c r="C30" s="1"/>
      <c r="D30" s="1" t="s">
        <v>31</v>
      </c>
      <c r="E30" s="1"/>
      <c r="F30" s="1"/>
      <c r="G30" s="4">
        <f>ROUND(SUM(G27:G29),5)</f>
        <v>1314.21</v>
      </c>
      <c r="H30" s="5"/>
      <c r="I30" s="4">
        <f>ROUND(SUM(I27:I29),5)</f>
        <v>2001</v>
      </c>
      <c r="J30" s="5"/>
      <c r="K30" s="4">
        <f>ROUND((G30-I30),5)</f>
        <v>-686.79</v>
      </c>
      <c r="L30" s="5"/>
      <c r="M30" s="6">
        <f>ROUND(IF(I30=0, IF(G30=0, 0, 1), G30/I30),5)</f>
        <v>0.65678000000000003</v>
      </c>
    </row>
    <row r="31" spans="1:13" ht="30" customHeight="1">
      <c r="A31" s="1"/>
      <c r="B31" s="1"/>
      <c r="C31" s="1"/>
      <c r="D31" s="1" t="s">
        <v>32</v>
      </c>
      <c r="E31" s="1"/>
      <c r="F31" s="1"/>
      <c r="G31" s="4">
        <v>3600</v>
      </c>
      <c r="H31" s="5"/>
      <c r="I31" s="4">
        <v>4800</v>
      </c>
      <c r="J31" s="5"/>
      <c r="K31" s="4">
        <f>ROUND((G31-I31),5)</f>
        <v>-1200</v>
      </c>
      <c r="L31" s="5"/>
      <c r="M31" s="6">
        <f>ROUND(IF(I31=0, IF(G31=0, 0, 1), G31/I31),5)</f>
        <v>0.75</v>
      </c>
    </row>
    <row r="32" spans="1:13">
      <c r="A32" s="1"/>
      <c r="B32" s="1"/>
      <c r="C32" s="1"/>
      <c r="D32" s="1" t="s">
        <v>33</v>
      </c>
      <c r="E32" s="1"/>
      <c r="F32" s="1"/>
      <c r="G32" s="4">
        <v>178.79</v>
      </c>
      <c r="H32" s="5"/>
      <c r="I32" s="4">
        <v>2100</v>
      </c>
      <c r="J32" s="5"/>
      <c r="K32" s="4">
        <f>ROUND((G32-I32),5)</f>
        <v>-1921.21</v>
      </c>
      <c r="L32" s="5"/>
      <c r="M32" s="6">
        <f>ROUND(IF(I32=0, IF(G32=0, 0, 1), G32/I32),5)</f>
        <v>8.5139999999999993E-2</v>
      </c>
    </row>
    <row r="33" spans="1:13">
      <c r="A33" s="1"/>
      <c r="B33" s="1"/>
      <c r="C33" s="1"/>
      <c r="D33" s="1" t="s">
        <v>34</v>
      </c>
      <c r="E33" s="1"/>
      <c r="F33" s="1"/>
      <c r="G33" s="4"/>
      <c r="H33" s="5"/>
      <c r="I33" s="4"/>
      <c r="J33" s="5"/>
      <c r="K33" s="4"/>
      <c r="L33" s="5"/>
      <c r="M33" s="6"/>
    </row>
    <row r="34" spans="1:13">
      <c r="A34" s="1"/>
      <c r="B34" s="1"/>
      <c r="C34" s="1"/>
      <c r="D34" s="1"/>
      <c r="E34" s="1" t="s">
        <v>35</v>
      </c>
      <c r="F34" s="1"/>
      <c r="G34" s="4">
        <v>0</v>
      </c>
      <c r="H34" s="5"/>
      <c r="I34" s="4">
        <v>7200</v>
      </c>
      <c r="J34" s="5"/>
      <c r="K34" s="4">
        <f>ROUND((G34-I34),5)</f>
        <v>-7200</v>
      </c>
      <c r="L34" s="5"/>
      <c r="M34" s="6">
        <f>ROUND(IF(I34=0, IF(G34=0, 0, 1), G34/I34),5)</f>
        <v>0</v>
      </c>
    </row>
    <row r="35" spans="1:13">
      <c r="A35" s="1"/>
      <c r="B35" s="1"/>
      <c r="C35" s="1"/>
      <c r="D35" s="1"/>
      <c r="E35" s="1" t="s">
        <v>36</v>
      </c>
      <c r="F35" s="1"/>
      <c r="G35" s="4">
        <v>10540</v>
      </c>
      <c r="H35" s="5"/>
      <c r="I35" s="4">
        <v>13000</v>
      </c>
      <c r="J35" s="5"/>
      <c r="K35" s="4">
        <f>ROUND((G35-I35),5)</f>
        <v>-2460</v>
      </c>
      <c r="L35" s="5"/>
      <c r="M35" s="6">
        <f>ROUND(IF(I35=0, IF(G35=0, 0, 1), G35/I35),5)</f>
        <v>0.81076999999999999</v>
      </c>
    </row>
    <row r="36" spans="1:13">
      <c r="A36" s="1"/>
      <c r="B36" s="1"/>
      <c r="C36" s="1"/>
      <c r="D36" s="1"/>
      <c r="E36" s="1" t="s">
        <v>37</v>
      </c>
      <c r="F36" s="1"/>
      <c r="G36" s="4">
        <v>879.93</v>
      </c>
      <c r="H36" s="5"/>
      <c r="I36" s="4">
        <v>1838</v>
      </c>
      <c r="J36" s="5"/>
      <c r="K36" s="4">
        <f>ROUND((G36-I36),5)</f>
        <v>-958.07</v>
      </c>
      <c r="L36" s="5"/>
      <c r="M36" s="6">
        <f>ROUND(IF(I36=0, IF(G36=0, 0, 1), G36/I36),5)</f>
        <v>0.47874</v>
      </c>
    </row>
    <row r="37" spans="1:13" ht="15.75" thickBot="1">
      <c r="A37" s="1"/>
      <c r="B37" s="1"/>
      <c r="C37" s="1"/>
      <c r="D37" s="1"/>
      <c r="E37" s="1" t="s">
        <v>38</v>
      </c>
      <c r="F37" s="1"/>
      <c r="G37" s="7">
        <v>362.96</v>
      </c>
      <c r="H37" s="5"/>
      <c r="I37" s="7">
        <v>400</v>
      </c>
      <c r="J37" s="5"/>
      <c r="K37" s="7">
        <f>ROUND((G37-I37),5)</f>
        <v>-37.04</v>
      </c>
      <c r="L37" s="5"/>
      <c r="M37" s="8">
        <f>ROUND(IF(I37=0, IF(G37=0, 0, 1), G37/I37),5)</f>
        <v>0.90739999999999998</v>
      </c>
    </row>
    <row r="38" spans="1:13">
      <c r="A38" s="1"/>
      <c r="B38" s="1"/>
      <c r="C38" s="1"/>
      <c r="D38" s="1" t="s">
        <v>39</v>
      </c>
      <c r="E38" s="1"/>
      <c r="F38" s="1"/>
      <c r="G38" s="4">
        <f>ROUND(SUM(G33:G37),5)</f>
        <v>11782.89</v>
      </c>
      <c r="H38" s="5"/>
      <c r="I38" s="4">
        <f>ROUND(SUM(I33:I37),5)</f>
        <v>22438</v>
      </c>
      <c r="J38" s="5"/>
      <c r="K38" s="4">
        <f>ROUND((G38-I38),5)</f>
        <v>-10655.11</v>
      </c>
      <c r="L38" s="5"/>
      <c r="M38" s="6">
        <f>ROUND(IF(I38=0, IF(G38=0, 0, 1), G38/I38),5)</f>
        <v>0.52512999999999999</v>
      </c>
    </row>
    <row r="39" spans="1:13" ht="30" customHeight="1">
      <c r="A39" s="1"/>
      <c r="B39" s="1"/>
      <c r="C39" s="1"/>
      <c r="D39" s="1" t="s">
        <v>40</v>
      </c>
      <c r="E39" s="1"/>
      <c r="F39" s="1"/>
      <c r="G39" s="4">
        <v>100</v>
      </c>
      <c r="H39" s="5"/>
      <c r="I39" s="4">
        <v>12300</v>
      </c>
      <c r="J39" s="5"/>
      <c r="K39" s="4">
        <f>ROUND((G39-I39),5)</f>
        <v>-12200</v>
      </c>
      <c r="L39" s="5"/>
      <c r="M39" s="6">
        <f>ROUND(IF(I39=0, IF(G39=0, 0, 1), G39/I39),5)</f>
        <v>8.1300000000000001E-3</v>
      </c>
    </row>
    <row r="40" spans="1:13">
      <c r="A40" s="1"/>
      <c r="B40" s="1"/>
      <c r="C40" s="1"/>
      <c r="D40" s="1" t="s">
        <v>41</v>
      </c>
      <c r="E40" s="1"/>
      <c r="F40" s="1"/>
      <c r="G40" s="4">
        <v>150</v>
      </c>
      <c r="H40" s="5"/>
      <c r="I40" s="4">
        <v>700</v>
      </c>
      <c r="J40" s="5"/>
      <c r="K40" s="4">
        <f>ROUND((G40-I40),5)</f>
        <v>-550</v>
      </c>
      <c r="L40" s="5"/>
      <c r="M40" s="6">
        <f>ROUND(IF(I40=0, IF(G40=0, 0, 1), G40/I40),5)</f>
        <v>0.21429000000000001</v>
      </c>
    </row>
    <row r="41" spans="1:13">
      <c r="A41" s="1"/>
      <c r="B41" s="1"/>
      <c r="C41" s="1"/>
      <c r="D41" s="1" t="s">
        <v>42</v>
      </c>
      <c r="E41" s="1"/>
      <c r="F41" s="1"/>
      <c r="G41" s="4"/>
      <c r="H41" s="5"/>
      <c r="I41" s="4"/>
      <c r="J41" s="5"/>
      <c r="K41" s="4"/>
      <c r="L41" s="5"/>
      <c r="M41" s="6"/>
    </row>
    <row r="42" spans="1:13">
      <c r="A42" s="1"/>
      <c r="B42" s="1"/>
      <c r="C42" s="1"/>
      <c r="D42" s="1"/>
      <c r="E42" s="1" t="s">
        <v>43</v>
      </c>
      <c r="F42" s="1"/>
      <c r="G42" s="4">
        <v>3645.61</v>
      </c>
      <c r="H42" s="5"/>
      <c r="I42" s="4">
        <v>10000</v>
      </c>
      <c r="J42" s="5"/>
      <c r="K42" s="4">
        <f>ROUND((G42-I42),5)</f>
        <v>-6354.39</v>
      </c>
      <c r="L42" s="5"/>
      <c r="M42" s="6">
        <f>ROUND(IF(I42=0, IF(G42=0, 0, 1), G42/I42),5)</f>
        <v>0.36456</v>
      </c>
    </row>
    <row r="43" spans="1:13">
      <c r="A43" s="1"/>
      <c r="B43" s="1"/>
      <c r="C43" s="1"/>
      <c r="D43" s="1"/>
      <c r="E43" s="1" t="s">
        <v>44</v>
      </c>
      <c r="F43" s="1"/>
      <c r="G43" s="4">
        <v>369.27</v>
      </c>
      <c r="H43" s="5"/>
      <c r="I43" s="4">
        <v>500</v>
      </c>
      <c r="J43" s="5"/>
      <c r="K43" s="4">
        <f>ROUND((G43-I43),5)</f>
        <v>-130.72999999999999</v>
      </c>
      <c r="L43" s="5"/>
      <c r="M43" s="6">
        <f>ROUND(IF(I43=0, IF(G43=0, 0, 1), G43/I43),5)</f>
        <v>0.73853999999999997</v>
      </c>
    </row>
    <row r="44" spans="1:13">
      <c r="A44" s="1"/>
      <c r="B44" s="1"/>
      <c r="C44" s="1"/>
      <c r="D44" s="1"/>
      <c r="E44" s="1" t="s">
        <v>45</v>
      </c>
      <c r="F44" s="1"/>
      <c r="G44" s="4">
        <v>0</v>
      </c>
      <c r="H44" s="5"/>
      <c r="I44" s="4">
        <v>450</v>
      </c>
      <c r="J44" s="5"/>
      <c r="K44" s="4">
        <f>ROUND((G44-I44),5)</f>
        <v>-450</v>
      </c>
      <c r="L44" s="5"/>
      <c r="M44" s="6">
        <f>ROUND(IF(I44=0, IF(G44=0, 0, 1), G44/I44),5)</f>
        <v>0</v>
      </c>
    </row>
    <row r="45" spans="1:13" ht="15.75" thickBot="1">
      <c r="A45" s="1"/>
      <c r="B45" s="1"/>
      <c r="C45" s="1"/>
      <c r="D45" s="1"/>
      <c r="E45" s="1" t="s">
        <v>46</v>
      </c>
      <c r="F45" s="1"/>
      <c r="G45" s="7">
        <v>12.32</v>
      </c>
      <c r="H45" s="5"/>
      <c r="I45" s="7">
        <v>750</v>
      </c>
      <c r="J45" s="5"/>
      <c r="K45" s="7">
        <f>ROUND((G45-I45),5)</f>
        <v>-737.68</v>
      </c>
      <c r="L45" s="5"/>
      <c r="M45" s="8">
        <f>ROUND(IF(I45=0, IF(G45=0, 0, 1), G45/I45),5)</f>
        <v>1.643E-2</v>
      </c>
    </row>
    <row r="46" spans="1:13">
      <c r="A46" s="1"/>
      <c r="B46" s="1"/>
      <c r="C46" s="1"/>
      <c r="D46" s="1" t="s">
        <v>47</v>
      </c>
      <c r="E46" s="1"/>
      <c r="F46" s="1"/>
      <c r="G46" s="4">
        <f>ROUND(SUM(G41:G45),5)</f>
        <v>4027.2</v>
      </c>
      <c r="H46" s="5"/>
      <c r="I46" s="4">
        <f>ROUND(SUM(I41:I45),5)</f>
        <v>11700</v>
      </c>
      <c r="J46" s="5"/>
      <c r="K46" s="4">
        <f>ROUND((G46-I46),5)</f>
        <v>-7672.8</v>
      </c>
      <c r="L46" s="5"/>
      <c r="M46" s="6">
        <f>ROUND(IF(I46=0, IF(G46=0, 0, 1), G46/I46),5)</f>
        <v>0.34421000000000002</v>
      </c>
    </row>
    <row r="47" spans="1:13" ht="30" customHeight="1">
      <c r="A47" s="1"/>
      <c r="B47" s="1"/>
      <c r="C47" s="1"/>
      <c r="D47" s="1" t="s">
        <v>48</v>
      </c>
      <c r="E47" s="1"/>
      <c r="F47" s="1"/>
      <c r="G47" s="4">
        <v>0</v>
      </c>
      <c r="H47" s="5"/>
      <c r="I47" s="4">
        <v>5000</v>
      </c>
      <c r="J47" s="5"/>
      <c r="K47" s="4">
        <f>ROUND((G47-I47),5)</f>
        <v>-5000</v>
      </c>
      <c r="L47" s="5"/>
      <c r="M47" s="6">
        <f>ROUND(IF(I47=0, IF(G47=0, 0, 1), G47/I47),5)</f>
        <v>0</v>
      </c>
    </row>
    <row r="48" spans="1:13">
      <c r="A48" s="1"/>
      <c r="B48" s="1"/>
      <c r="C48" s="1"/>
      <c r="D48" s="1" t="s">
        <v>49</v>
      </c>
      <c r="E48" s="1"/>
      <c r="F48" s="1"/>
      <c r="G48" s="4"/>
      <c r="H48" s="5"/>
      <c r="I48" s="4"/>
      <c r="J48" s="5"/>
      <c r="K48" s="4"/>
      <c r="L48" s="5"/>
      <c r="M48" s="6"/>
    </row>
    <row r="49" spans="1:13">
      <c r="A49" s="1"/>
      <c r="B49" s="1"/>
      <c r="C49" s="1"/>
      <c r="D49" s="1"/>
      <c r="E49" s="1" t="s">
        <v>50</v>
      </c>
      <c r="F49" s="1"/>
      <c r="G49" s="4">
        <v>0</v>
      </c>
      <c r="H49" s="5"/>
      <c r="I49" s="4">
        <v>200</v>
      </c>
      <c r="J49" s="5"/>
      <c r="K49" s="4">
        <f>ROUND((G49-I49),5)</f>
        <v>-200</v>
      </c>
      <c r="L49" s="5"/>
      <c r="M49" s="6">
        <f>ROUND(IF(I49=0, IF(G49=0, 0, 1), G49/I49),5)</f>
        <v>0</v>
      </c>
    </row>
    <row r="50" spans="1:13">
      <c r="A50" s="1"/>
      <c r="B50" s="1"/>
      <c r="C50" s="1"/>
      <c r="D50" s="1"/>
      <c r="E50" s="1" t="s">
        <v>51</v>
      </c>
      <c r="F50" s="1"/>
      <c r="G50" s="4">
        <v>0</v>
      </c>
      <c r="H50" s="5"/>
      <c r="I50" s="4">
        <v>150</v>
      </c>
      <c r="J50" s="5"/>
      <c r="K50" s="4">
        <f>ROUND((G50-I50),5)</f>
        <v>-150</v>
      </c>
      <c r="L50" s="5"/>
      <c r="M50" s="6">
        <f>ROUND(IF(I50=0, IF(G50=0, 0, 1), G50/I50),5)</f>
        <v>0</v>
      </c>
    </row>
    <row r="51" spans="1:13">
      <c r="A51" s="1"/>
      <c r="B51" s="1"/>
      <c r="C51" s="1"/>
      <c r="D51" s="1"/>
      <c r="E51" s="1" t="s">
        <v>52</v>
      </c>
      <c r="F51" s="1"/>
      <c r="G51" s="4">
        <v>39.4</v>
      </c>
      <c r="H51" s="5"/>
      <c r="I51" s="4">
        <v>100</v>
      </c>
      <c r="J51" s="5"/>
      <c r="K51" s="4">
        <f>ROUND((G51-I51),5)</f>
        <v>-60.6</v>
      </c>
      <c r="L51" s="5"/>
      <c r="M51" s="6">
        <f>ROUND(IF(I51=0, IF(G51=0, 0, 1), G51/I51),5)</f>
        <v>0.39400000000000002</v>
      </c>
    </row>
    <row r="52" spans="1:13">
      <c r="A52" s="1"/>
      <c r="B52" s="1"/>
      <c r="C52" s="1"/>
      <c r="D52" s="1"/>
      <c r="E52" s="1" t="s">
        <v>53</v>
      </c>
      <c r="F52" s="1"/>
      <c r="G52" s="4">
        <v>0</v>
      </c>
      <c r="H52" s="5"/>
      <c r="I52" s="4">
        <v>2000</v>
      </c>
      <c r="J52" s="5"/>
      <c r="K52" s="4">
        <f>ROUND((G52-I52),5)</f>
        <v>-2000</v>
      </c>
      <c r="L52" s="5"/>
      <c r="M52" s="6">
        <f>ROUND(IF(I52=0, IF(G52=0, 0, 1), G52/I52),5)</f>
        <v>0</v>
      </c>
    </row>
    <row r="53" spans="1:13">
      <c r="A53" s="1"/>
      <c r="B53" s="1"/>
      <c r="C53" s="1"/>
      <c r="D53" s="1"/>
      <c r="E53" s="1" t="s">
        <v>54</v>
      </c>
      <c r="F53" s="1"/>
      <c r="G53" s="4">
        <v>0</v>
      </c>
      <c r="H53" s="5"/>
      <c r="I53" s="4">
        <v>16800</v>
      </c>
      <c r="J53" s="5"/>
      <c r="K53" s="4">
        <f>ROUND((G53-I53),5)</f>
        <v>-16800</v>
      </c>
      <c r="L53" s="5"/>
      <c r="M53" s="6">
        <f>ROUND(IF(I53=0, IF(G53=0, 0, 1), G53/I53),5)</f>
        <v>0</v>
      </c>
    </row>
    <row r="54" spans="1:13">
      <c r="A54" s="1"/>
      <c r="B54" s="1"/>
      <c r="C54" s="1"/>
      <c r="D54" s="1"/>
      <c r="E54" s="1" t="s">
        <v>55</v>
      </c>
      <c r="F54" s="1"/>
      <c r="G54" s="4">
        <v>750</v>
      </c>
      <c r="H54" s="5"/>
      <c r="I54" s="4">
        <v>11750</v>
      </c>
      <c r="J54" s="5"/>
      <c r="K54" s="4">
        <f>ROUND((G54-I54),5)</f>
        <v>-11000</v>
      </c>
      <c r="L54" s="5"/>
      <c r="M54" s="6">
        <f>ROUND(IF(I54=0, IF(G54=0, 0, 1), G54/I54),5)</f>
        <v>6.3829999999999998E-2</v>
      </c>
    </row>
    <row r="55" spans="1:13" ht="15.75" thickBot="1">
      <c r="A55" s="1"/>
      <c r="B55" s="1"/>
      <c r="C55" s="1"/>
      <c r="D55" s="1"/>
      <c r="E55" s="1" t="s">
        <v>56</v>
      </c>
      <c r="F55" s="1"/>
      <c r="G55" s="7">
        <v>4710.6499999999996</v>
      </c>
      <c r="H55" s="5"/>
      <c r="I55" s="7">
        <v>4550</v>
      </c>
      <c r="J55" s="5"/>
      <c r="K55" s="7">
        <f>ROUND((G55-I55),5)</f>
        <v>160.65</v>
      </c>
      <c r="L55" s="5"/>
      <c r="M55" s="8">
        <f>ROUND(IF(I55=0, IF(G55=0, 0, 1), G55/I55),5)</f>
        <v>1.03531</v>
      </c>
    </row>
    <row r="56" spans="1:13">
      <c r="A56" s="1"/>
      <c r="B56" s="1"/>
      <c r="C56" s="1"/>
      <c r="D56" s="1" t="s">
        <v>57</v>
      </c>
      <c r="E56" s="1"/>
      <c r="F56" s="1"/>
      <c r="G56" s="4">
        <f>ROUND(SUM(G48:G55),5)</f>
        <v>5500.05</v>
      </c>
      <c r="H56" s="5"/>
      <c r="I56" s="4">
        <f>ROUND(SUM(I48:I55),5)</f>
        <v>35550</v>
      </c>
      <c r="J56" s="5"/>
      <c r="K56" s="4">
        <f>ROUND((G56-I56),5)</f>
        <v>-30049.95</v>
      </c>
      <c r="L56" s="5"/>
      <c r="M56" s="6">
        <f>ROUND(IF(I56=0, IF(G56=0, 0, 1), G56/I56),5)</f>
        <v>0.15470999999999999</v>
      </c>
    </row>
    <row r="57" spans="1:13" ht="30" customHeight="1">
      <c r="A57" s="1"/>
      <c r="B57" s="1"/>
      <c r="C57" s="1"/>
      <c r="D57" s="1" t="s">
        <v>58</v>
      </c>
      <c r="E57" s="1"/>
      <c r="F57" s="1"/>
      <c r="G57" s="4">
        <v>2396.25</v>
      </c>
      <c r="H57" s="5"/>
      <c r="I57" s="4">
        <v>2500</v>
      </c>
      <c r="J57" s="5"/>
      <c r="K57" s="4">
        <f>ROUND((G57-I57),5)</f>
        <v>-103.75</v>
      </c>
      <c r="L57" s="5"/>
      <c r="M57" s="6">
        <f>ROUND(IF(I57=0, IF(G57=0, 0, 1), G57/I57),5)</f>
        <v>0.95850000000000002</v>
      </c>
    </row>
    <row r="58" spans="1:13">
      <c r="A58" s="1"/>
      <c r="B58" s="1"/>
      <c r="C58" s="1"/>
      <c r="D58" s="1" t="s">
        <v>59</v>
      </c>
      <c r="E58" s="1"/>
      <c r="F58" s="1"/>
      <c r="G58" s="4"/>
      <c r="H58" s="5"/>
      <c r="I58" s="4"/>
      <c r="J58" s="5"/>
      <c r="K58" s="4"/>
      <c r="L58" s="5"/>
      <c r="M58" s="6"/>
    </row>
    <row r="59" spans="1:13">
      <c r="A59" s="1"/>
      <c r="B59" s="1"/>
      <c r="C59" s="1"/>
      <c r="D59" s="1"/>
      <c r="E59" s="1" t="s">
        <v>60</v>
      </c>
      <c r="F59" s="1"/>
      <c r="G59" s="4">
        <v>4312.2</v>
      </c>
      <c r="H59" s="5"/>
      <c r="I59" s="4">
        <v>20000</v>
      </c>
      <c r="J59" s="5"/>
      <c r="K59" s="4">
        <f>ROUND((G59-I59),5)</f>
        <v>-15687.8</v>
      </c>
      <c r="L59" s="5"/>
      <c r="M59" s="6">
        <f>ROUND(IF(I59=0, IF(G59=0, 0, 1), G59/I59),5)</f>
        <v>0.21561</v>
      </c>
    </row>
    <row r="60" spans="1:13">
      <c r="A60" s="1"/>
      <c r="B60" s="1"/>
      <c r="C60" s="1"/>
      <c r="D60" s="1"/>
      <c r="E60" s="1" t="s">
        <v>61</v>
      </c>
      <c r="F60" s="1"/>
      <c r="G60" s="4">
        <v>2643.28</v>
      </c>
      <c r="H60" s="5"/>
      <c r="I60" s="4">
        <v>2500</v>
      </c>
      <c r="J60" s="5"/>
      <c r="K60" s="4">
        <f>ROUND((G60-I60),5)</f>
        <v>143.28</v>
      </c>
      <c r="L60" s="5"/>
      <c r="M60" s="6">
        <f>ROUND(IF(I60=0, IF(G60=0, 0, 1), G60/I60),5)</f>
        <v>1.05731</v>
      </c>
    </row>
    <row r="61" spans="1:13">
      <c r="A61" s="1"/>
      <c r="B61" s="1"/>
      <c r="C61" s="1"/>
      <c r="D61" s="1"/>
      <c r="E61" s="1" t="s">
        <v>62</v>
      </c>
      <c r="F61" s="1"/>
      <c r="G61" s="4">
        <v>1748.48</v>
      </c>
      <c r="H61" s="5"/>
      <c r="I61" s="4">
        <v>2500</v>
      </c>
      <c r="J61" s="5"/>
      <c r="K61" s="4">
        <f>ROUND((G61-I61),5)</f>
        <v>-751.52</v>
      </c>
      <c r="L61" s="5"/>
      <c r="M61" s="6">
        <f>ROUND(IF(I61=0, IF(G61=0, 0, 1), G61/I61),5)</f>
        <v>0.69938999999999996</v>
      </c>
    </row>
    <row r="62" spans="1:13">
      <c r="A62" s="1"/>
      <c r="B62" s="1"/>
      <c r="C62" s="1"/>
      <c r="D62" s="1"/>
      <c r="E62" s="1" t="s">
        <v>63</v>
      </c>
      <c r="F62" s="1"/>
      <c r="G62" s="4">
        <v>637.73</v>
      </c>
      <c r="H62" s="5"/>
      <c r="I62" s="4">
        <v>1500</v>
      </c>
      <c r="J62" s="5"/>
      <c r="K62" s="4">
        <f>ROUND((G62-I62),5)</f>
        <v>-862.27</v>
      </c>
      <c r="L62" s="5"/>
      <c r="M62" s="6">
        <f>ROUND(IF(I62=0, IF(G62=0, 0, 1), G62/I62),5)</f>
        <v>0.42514999999999997</v>
      </c>
    </row>
    <row r="63" spans="1:13">
      <c r="A63" s="1"/>
      <c r="B63" s="1"/>
      <c r="C63" s="1"/>
      <c r="D63" s="1"/>
      <c r="E63" s="1" t="s">
        <v>64</v>
      </c>
      <c r="F63" s="1"/>
      <c r="G63" s="4">
        <v>1054.28</v>
      </c>
      <c r="H63" s="5"/>
      <c r="I63" s="4">
        <v>1100</v>
      </c>
      <c r="J63" s="5"/>
      <c r="K63" s="4">
        <f>ROUND((G63-I63),5)</f>
        <v>-45.72</v>
      </c>
      <c r="L63" s="5"/>
      <c r="M63" s="6">
        <f>ROUND(IF(I63=0, IF(G63=0, 0, 1), G63/I63),5)</f>
        <v>0.95843999999999996</v>
      </c>
    </row>
    <row r="64" spans="1:13">
      <c r="A64" s="1"/>
      <c r="B64" s="1"/>
      <c r="C64" s="1"/>
      <c r="D64" s="1"/>
      <c r="E64" s="1" t="s">
        <v>65</v>
      </c>
      <c r="F64" s="1"/>
      <c r="G64" s="4">
        <v>0</v>
      </c>
      <c r="H64" s="5"/>
      <c r="I64" s="4">
        <v>750</v>
      </c>
      <c r="J64" s="5"/>
      <c r="K64" s="4">
        <f>ROUND((G64-I64),5)</f>
        <v>-750</v>
      </c>
      <c r="L64" s="5"/>
      <c r="M64" s="6">
        <f>ROUND(IF(I64=0, IF(G64=0, 0, 1), G64/I64),5)</f>
        <v>0</v>
      </c>
    </row>
    <row r="65" spans="1:13">
      <c r="A65" s="1"/>
      <c r="B65" s="1"/>
      <c r="C65" s="1"/>
      <c r="D65" s="1"/>
      <c r="E65" s="1" t="s">
        <v>66</v>
      </c>
      <c r="F65" s="1"/>
      <c r="G65" s="4">
        <v>720</v>
      </c>
      <c r="H65" s="5"/>
      <c r="I65" s="4">
        <v>750</v>
      </c>
      <c r="J65" s="5"/>
      <c r="K65" s="4">
        <f>ROUND((G65-I65),5)</f>
        <v>-30</v>
      </c>
      <c r="L65" s="5"/>
      <c r="M65" s="6">
        <f>ROUND(IF(I65=0, IF(G65=0, 0, 1), G65/I65),5)</f>
        <v>0.96</v>
      </c>
    </row>
    <row r="66" spans="1:13">
      <c r="A66" s="1"/>
      <c r="B66" s="1"/>
      <c r="C66" s="1"/>
      <c r="D66" s="1"/>
      <c r="E66" s="1" t="s">
        <v>67</v>
      </c>
      <c r="F66" s="1"/>
      <c r="G66" s="4"/>
      <c r="H66" s="5"/>
      <c r="I66" s="4"/>
      <c r="J66" s="5"/>
      <c r="K66" s="4"/>
      <c r="L66" s="5"/>
      <c r="M66" s="6"/>
    </row>
    <row r="67" spans="1:13">
      <c r="A67" s="1"/>
      <c r="B67" s="1"/>
      <c r="C67" s="1"/>
      <c r="D67" s="1"/>
      <c r="E67" s="1"/>
      <c r="F67" s="1" t="s">
        <v>68</v>
      </c>
      <c r="G67" s="4">
        <v>197.1</v>
      </c>
      <c r="H67" s="5"/>
      <c r="I67" s="4">
        <v>1000</v>
      </c>
      <c r="J67" s="5"/>
      <c r="K67" s="4">
        <f>ROUND((G67-I67),5)</f>
        <v>-802.9</v>
      </c>
      <c r="L67" s="5"/>
      <c r="M67" s="6">
        <f>ROUND(IF(I67=0, IF(G67=0, 0, 1), G67/I67),5)</f>
        <v>0.1971</v>
      </c>
    </row>
    <row r="68" spans="1:13" ht="15.75" thickBot="1">
      <c r="A68" s="1"/>
      <c r="B68" s="1"/>
      <c r="C68" s="1"/>
      <c r="D68" s="1"/>
      <c r="E68" s="1"/>
      <c r="F68" s="1" t="s">
        <v>69</v>
      </c>
      <c r="G68" s="9">
        <v>502.96</v>
      </c>
      <c r="H68" s="5"/>
      <c r="I68" s="9">
        <v>1000</v>
      </c>
      <c r="J68" s="5"/>
      <c r="K68" s="9">
        <f>ROUND((G68-I68),5)</f>
        <v>-497.04</v>
      </c>
      <c r="L68" s="5"/>
      <c r="M68" s="10">
        <f>ROUND(IF(I68=0, IF(G68=0, 0, 1), G68/I68),5)</f>
        <v>0.50295999999999996</v>
      </c>
    </row>
    <row r="69" spans="1:13" ht="15.75" thickBot="1">
      <c r="A69" s="1"/>
      <c r="B69" s="1"/>
      <c r="C69" s="1"/>
      <c r="D69" s="1"/>
      <c r="E69" s="1" t="s">
        <v>70</v>
      </c>
      <c r="F69" s="1"/>
      <c r="G69" s="13">
        <f>ROUND(SUM(G66:G68),5)</f>
        <v>700.06</v>
      </c>
      <c r="H69" s="5"/>
      <c r="I69" s="13">
        <f>ROUND(SUM(I66:I68),5)</f>
        <v>2000</v>
      </c>
      <c r="J69" s="5"/>
      <c r="K69" s="13">
        <f>ROUND((G69-I69),5)</f>
        <v>-1299.94</v>
      </c>
      <c r="L69" s="5"/>
      <c r="M69" s="14">
        <f>ROUND(IF(I69=0, IF(G69=0, 0, 1), G69/I69),5)</f>
        <v>0.35003000000000001</v>
      </c>
    </row>
    <row r="70" spans="1:13" ht="30" customHeight="1">
      <c r="A70" s="1"/>
      <c r="B70" s="1"/>
      <c r="C70" s="1"/>
      <c r="D70" s="1" t="s">
        <v>71</v>
      </c>
      <c r="E70" s="1"/>
      <c r="F70" s="1"/>
      <c r="G70" s="4">
        <f>ROUND(SUM(G58:G65)+G69,5)</f>
        <v>11816.03</v>
      </c>
      <c r="H70" s="5"/>
      <c r="I70" s="4">
        <f>ROUND(SUM(I58:I65)+I69,5)</f>
        <v>31100</v>
      </c>
      <c r="J70" s="5"/>
      <c r="K70" s="4">
        <f>ROUND((G70-I70),5)</f>
        <v>-19283.97</v>
      </c>
      <c r="L70" s="5"/>
      <c r="M70" s="6">
        <f>ROUND(IF(I70=0, IF(G70=0, 0, 1), G70/I70),5)</f>
        <v>0.37994</v>
      </c>
    </row>
    <row r="71" spans="1:13" ht="30" customHeight="1">
      <c r="A71" s="1"/>
      <c r="B71" s="1"/>
      <c r="C71" s="1"/>
      <c r="D71" s="1" t="s">
        <v>72</v>
      </c>
      <c r="E71" s="1"/>
      <c r="F71" s="1"/>
      <c r="G71" s="4"/>
      <c r="H71" s="5"/>
      <c r="I71" s="4"/>
      <c r="J71" s="5"/>
      <c r="K71" s="4"/>
      <c r="L71" s="5"/>
      <c r="M71" s="6"/>
    </row>
    <row r="72" spans="1:13" ht="15.75" thickBot="1">
      <c r="A72" s="1"/>
      <c r="B72" s="1"/>
      <c r="C72" s="1"/>
      <c r="D72" s="1"/>
      <c r="E72" s="1" t="s">
        <v>73</v>
      </c>
      <c r="F72" s="1"/>
      <c r="G72" s="7">
        <v>4922.51</v>
      </c>
      <c r="H72" s="5"/>
      <c r="I72" s="7">
        <v>0</v>
      </c>
      <c r="J72" s="5"/>
      <c r="K72" s="7">
        <f>ROUND((G72-I72),5)</f>
        <v>4922.51</v>
      </c>
      <c r="L72" s="5"/>
      <c r="M72" s="8">
        <f>ROUND(IF(I72=0, IF(G72=0, 0, 1), G72/I72),5)</f>
        <v>1</v>
      </c>
    </row>
    <row r="73" spans="1:13">
      <c r="A73" s="1"/>
      <c r="B73" s="1"/>
      <c r="C73" s="1"/>
      <c r="D73" s="1" t="s">
        <v>74</v>
      </c>
      <c r="E73" s="1"/>
      <c r="F73" s="1"/>
      <c r="G73" s="4">
        <f>ROUND(SUM(G71:G72),5)</f>
        <v>4922.51</v>
      </c>
      <c r="H73" s="5"/>
      <c r="I73" s="4">
        <f>ROUND(SUM(I71:I72),5)</f>
        <v>0</v>
      </c>
      <c r="J73" s="5"/>
      <c r="K73" s="4">
        <f>ROUND((G73-I73),5)</f>
        <v>4922.51</v>
      </c>
      <c r="L73" s="5"/>
      <c r="M73" s="6">
        <f>ROUND(IF(I73=0, IF(G73=0, 0, 1), G73/I73),5)</f>
        <v>1</v>
      </c>
    </row>
    <row r="74" spans="1:13" ht="30" customHeight="1">
      <c r="A74" s="1"/>
      <c r="B74" s="1"/>
      <c r="C74" s="1"/>
      <c r="D74" s="1" t="s">
        <v>75</v>
      </c>
      <c r="E74" s="1"/>
      <c r="F74" s="1"/>
      <c r="G74" s="4"/>
      <c r="H74" s="5"/>
      <c r="I74" s="4"/>
      <c r="J74" s="5"/>
      <c r="K74" s="4"/>
      <c r="L74" s="5"/>
      <c r="M74" s="6"/>
    </row>
    <row r="75" spans="1:13">
      <c r="A75" s="1"/>
      <c r="B75" s="1"/>
      <c r="C75" s="1"/>
      <c r="D75" s="1"/>
      <c r="E75" s="1" t="s">
        <v>76</v>
      </c>
      <c r="F75" s="1"/>
      <c r="G75" s="4">
        <v>1129.47</v>
      </c>
      <c r="H75" s="5"/>
      <c r="I75" s="4">
        <v>2000</v>
      </c>
      <c r="J75" s="5"/>
      <c r="K75" s="4">
        <f>ROUND((G75-I75),5)</f>
        <v>-870.53</v>
      </c>
      <c r="L75" s="5"/>
      <c r="M75" s="6">
        <f>ROUND(IF(I75=0, IF(G75=0, 0, 1), G75/I75),5)</f>
        <v>0.56474000000000002</v>
      </c>
    </row>
    <row r="76" spans="1:13" ht="15.75" thickBot="1">
      <c r="A76" s="1"/>
      <c r="B76" s="1"/>
      <c r="C76" s="1"/>
      <c r="D76" s="1"/>
      <c r="E76" s="1" t="s">
        <v>77</v>
      </c>
      <c r="F76" s="1"/>
      <c r="G76" s="7">
        <v>100</v>
      </c>
      <c r="H76" s="5"/>
      <c r="I76" s="7">
        <v>2500</v>
      </c>
      <c r="J76" s="5"/>
      <c r="K76" s="7">
        <f>ROUND((G76-I76),5)</f>
        <v>-2400</v>
      </c>
      <c r="L76" s="5"/>
      <c r="M76" s="8">
        <f>ROUND(IF(I76=0, IF(G76=0, 0, 1), G76/I76),5)</f>
        <v>0.04</v>
      </c>
    </row>
    <row r="77" spans="1:13">
      <c r="A77" s="1"/>
      <c r="B77" s="1"/>
      <c r="C77" s="1"/>
      <c r="D77" s="1" t="s">
        <v>78</v>
      </c>
      <c r="E77" s="1"/>
      <c r="F77" s="1"/>
      <c r="G77" s="4">
        <f>ROUND(SUM(G74:G76),5)</f>
        <v>1229.47</v>
      </c>
      <c r="H77" s="5"/>
      <c r="I77" s="4">
        <f>ROUND(SUM(I74:I76),5)</f>
        <v>4500</v>
      </c>
      <c r="J77" s="5"/>
      <c r="K77" s="4">
        <f>ROUND((G77-I77),5)</f>
        <v>-3270.53</v>
      </c>
      <c r="L77" s="5"/>
      <c r="M77" s="6">
        <f>ROUND(IF(I77=0, IF(G77=0, 0, 1), G77/I77),5)</f>
        <v>0.27322000000000002</v>
      </c>
    </row>
    <row r="78" spans="1:13" ht="30" customHeight="1">
      <c r="A78" s="1"/>
      <c r="B78" s="1"/>
      <c r="C78" s="1"/>
      <c r="D78" s="1" t="s">
        <v>79</v>
      </c>
      <c r="E78" s="1"/>
      <c r="F78" s="1"/>
      <c r="G78" s="4">
        <v>158.97</v>
      </c>
      <c r="H78" s="5"/>
      <c r="I78" s="4">
        <v>2100</v>
      </c>
      <c r="J78" s="5"/>
      <c r="K78" s="4">
        <f>ROUND((G78-I78),5)</f>
        <v>-1941.03</v>
      </c>
      <c r="L78" s="5"/>
      <c r="M78" s="6">
        <f>ROUND(IF(I78=0, IF(G78=0, 0, 1), G78/I78),5)</f>
        <v>7.5700000000000003E-2</v>
      </c>
    </row>
    <row r="79" spans="1:13">
      <c r="A79" s="1"/>
      <c r="B79" s="1"/>
      <c r="C79" s="1"/>
      <c r="D79" s="1" t="s">
        <v>80</v>
      </c>
      <c r="E79" s="1"/>
      <c r="F79" s="1"/>
      <c r="G79" s="4">
        <v>344.94</v>
      </c>
      <c r="H79" s="5"/>
      <c r="I79" s="4">
        <v>400</v>
      </c>
      <c r="J79" s="5"/>
      <c r="K79" s="4">
        <f>ROUND((G79-I79),5)</f>
        <v>-55.06</v>
      </c>
      <c r="L79" s="5"/>
      <c r="M79" s="6">
        <f>ROUND(IF(I79=0, IF(G79=0, 0, 1), G79/I79),5)</f>
        <v>0.86234999999999995</v>
      </c>
    </row>
    <row r="80" spans="1:13">
      <c r="A80" s="1"/>
      <c r="B80" s="1"/>
      <c r="C80" s="1"/>
      <c r="D80" s="1" t="s">
        <v>81</v>
      </c>
      <c r="E80" s="1"/>
      <c r="F80" s="1"/>
      <c r="G80" s="4"/>
      <c r="H80" s="5"/>
      <c r="I80" s="4"/>
      <c r="J80" s="5"/>
      <c r="K80" s="4"/>
      <c r="L80" s="5"/>
      <c r="M80" s="6"/>
    </row>
    <row r="81" spans="1:13">
      <c r="A81" s="1"/>
      <c r="B81" s="1"/>
      <c r="C81" s="1"/>
      <c r="D81" s="1"/>
      <c r="E81" s="1" t="s">
        <v>82</v>
      </c>
      <c r="F81" s="1"/>
      <c r="G81" s="4">
        <v>77.3</v>
      </c>
      <c r="H81" s="5"/>
      <c r="I81" s="4">
        <v>6500</v>
      </c>
      <c r="J81" s="5"/>
      <c r="K81" s="4">
        <f>ROUND((G81-I81),5)</f>
        <v>-6422.7</v>
      </c>
      <c r="L81" s="5"/>
      <c r="M81" s="6">
        <f>ROUND(IF(I81=0, IF(G81=0, 0, 1), G81/I81),5)</f>
        <v>1.189E-2</v>
      </c>
    </row>
    <row r="82" spans="1:13" ht="15.75" thickBot="1">
      <c r="A82" s="1"/>
      <c r="B82" s="1"/>
      <c r="C82" s="1"/>
      <c r="D82" s="1"/>
      <c r="E82" s="1" t="s">
        <v>83</v>
      </c>
      <c r="F82" s="1"/>
      <c r="G82" s="7">
        <v>448.96</v>
      </c>
      <c r="H82" s="5"/>
      <c r="I82" s="7">
        <v>1000</v>
      </c>
      <c r="J82" s="5"/>
      <c r="K82" s="7">
        <f>ROUND((G82-I82),5)</f>
        <v>-551.04</v>
      </c>
      <c r="L82" s="5"/>
      <c r="M82" s="8">
        <f>ROUND(IF(I82=0, IF(G82=0, 0, 1), G82/I82),5)</f>
        <v>0.44896000000000003</v>
      </c>
    </row>
    <row r="83" spans="1:13">
      <c r="A83" s="1"/>
      <c r="B83" s="1"/>
      <c r="C83" s="1"/>
      <c r="D83" s="1" t="s">
        <v>84</v>
      </c>
      <c r="E83" s="1"/>
      <c r="F83" s="1"/>
      <c r="G83" s="4">
        <f>ROUND(SUM(G80:G82),5)</f>
        <v>526.26</v>
      </c>
      <c r="H83" s="5"/>
      <c r="I83" s="4">
        <f>ROUND(SUM(I80:I82),5)</f>
        <v>7500</v>
      </c>
      <c r="J83" s="5"/>
      <c r="K83" s="4">
        <f>ROUND((G83-I83),5)</f>
        <v>-6973.74</v>
      </c>
      <c r="L83" s="5"/>
      <c r="M83" s="6">
        <f>ROUND(IF(I83=0, IF(G83=0, 0, 1), G83/I83),5)</f>
        <v>7.0169999999999996E-2</v>
      </c>
    </row>
    <row r="84" spans="1:13" ht="30" customHeight="1">
      <c r="A84" s="1"/>
      <c r="B84" s="1"/>
      <c r="C84" s="1"/>
      <c r="D84" s="1" t="s">
        <v>85</v>
      </c>
      <c r="E84" s="1"/>
      <c r="F84" s="1"/>
      <c r="G84" s="4"/>
      <c r="H84" s="5"/>
      <c r="I84" s="4"/>
      <c r="J84" s="5"/>
      <c r="K84" s="4"/>
      <c r="L84" s="5"/>
      <c r="M84" s="6"/>
    </row>
    <row r="85" spans="1:13">
      <c r="A85" s="1"/>
      <c r="B85" s="1"/>
      <c r="C85" s="1"/>
      <c r="D85" s="1"/>
      <c r="E85" s="1" t="s">
        <v>86</v>
      </c>
      <c r="F85" s="1"/>
      <c r="G85" s="4">
        <v>3085.87</v>
      </c>
      <c r="H85" s="5"/>
      <c r="I85" s="4">
        <v>4000</v>
      </c>
      <c r="J85" s="5"/>
      <c r="K85" s="4">
        <f>ROUND((G85-I85),5)</f>
        <v>-914.13</v>
      </c>
      <c r="L85" s="5"/>
      <c r="M85" s="6">
        <f>ROUND(IF(I85=0, IF(G85=0, 0, 1), G85/I85),5)</f>
        <v>0.77146999999999999</v>
      </c>
    </row>
    <row r="86" spans="1:13">
      <c r="A86" s="1"/>
      <c r="B86" s="1"/>
      <c r="C86" s="1"/>
      <c r="D86" s="1"/>
      <c r="E86" s="1" t="s">
        <v>87</v>
      </c>
      <c r="F86" s="1"/>
      <c r="G86" s="4">
        <v>7282.23</v>
      </c>
      <c r="H86" s="5"/>
      <c r="I86" s="4">
        <v>12000</v>
      </c>
      <c r="J86" s="5"/>
      <c r="K86" s="4">
        <f>ROUND((G86-I86),5)</f>
        <v>-4717.7700000000004</v>
      </c>
      <c r="L86" s="5"/>
      <c r="M86" s="6">
        <f>ROUND(IF(I86=0, IF(G86=0, 0, 1), G86/I86),5)</f>
        <v>0.60685</v>
      </c>
    </row>
    <row r="87" spans="1:13">
      <c r="A87" s="1"/>
      <c r="B87" s="1"/>
      <c r="C87" s="1"/>
      <c r="D87" s="1"/>
      <c r="E87" s="1" t="s">
        <v>88</v>
      </c>
      <c r="F87" s="1"/>
      <c r="G87" s="4">
        <v>0</v>
      </c>
      <c r="H87" s="5"/>
      <c r="I87" s="4">
        <v>0</v>
      </c>
      <c r="J87" s="5"/>
      <c r="K87" s="4">
        <f>ROUND((G87-I87),5)</f>
        <v>0</v>
      </c>
      <c r="L87" s="5"/>
      <c r="M87" s="6">
        <f>ROUND(IF(I87=0, IF(G87=0, 0, 1), G87/I87),5)</f>
        <v>0</v>
      </c>
    </row>
    <row r="88" spans="1:13" ht="15.75" thickBot="1">
      <c r="A88" s="1"/>
      <c r="B88" s="1"/>
      <c r="C88" s="1"/>
      <c r="D88" s="1"/>
      <c r="E88" s="1" t="s">
        <v>89</v>
      </c>
      <c r="F88" s="1"/>
      <c r="G88" s="7">
        <v>52.46</v>
      </c>
      <c r="H88" s="5"/>
      <c r="I88" s="7"/>
      <c r="J88" s="5"/>
      <c r="K88" s="7"/>
      <c r="L88" s="5"/>
      <c r="M88" s="8"/>
    </row>
    <row r="89" spans="1:13">
      <c r="A89" s="1"/>
      <c r="B89" s="1"/>
      <c r="C89" s="1"/>
      <c r="D89" s="1" t="s">
        <v>90</v>
      </c>
      <c r="E89" s="1"/>
      <c r="F89" s="1"/>
      <c r="G89" s="4">
        <f>ROUND(SUM(G84:G88),5)</f>
        <v>10420.56</v>
      </c>
      <c r="H89" s="5"/>
      <c r="I89" s="4">
        <f>ROUND(SUM(I84:I88),5)</f>
        <v>16000</v>
      </c>
      <c r="J89" s="5"/>
      <c r="K89" s="4">
        <f>ROUND((G89-I89),5)</f>
        <v>-5579.44</v>
      </c>
      <c r="L89" s="5"/>
      <c r="M89" s="6">
        <f>ROUND(IF(I89=0, IF(G89=0, 0, 1), G89/I89),5)</f>
        <v>0.65129000000000004</v>
      </c>
    </row>
    <row r="90" spans="1:13" ht="30" customHeight="1">
      <c r="A90" s="1"/>
      <c r="B90" s="1"/>
      <c r="C90" s="1"/>
      <c r="D90" s="1" t="s">
        <v>91</v>
      </c>
      <c r="E90" s="1"/>
      <c r="F90" s="1"/>
      <c r="G90" s="4"/>
      <c r="H90" s="5"/>
      <c r="I90" s="4"/>
      <c r="J90" s="5"/>
      <c r="K90" s="4"/>
      <c r="L90" s="5"/>
      <c r="M90" s="6"/>
    </row>
    <row r="91" spans="1:13">
      <c r="A91" s="1"/>
      <c r="B91" s="1"/>
      <c r="C91" s="1"/>
      <c r="D91" s="1"/>
      <c r="E91" s="1" t="s">
        <v>92</v>
      </c>
      <c r="F91" s="1"/>
      <c r="G91" s="4">
        <v>112.81</v>
      </c>
      <c r="H91" s="5"/>
      <c r="I91" s="4">
        <v>1500</v>
      </c>
      <c r="J91" s="5"/>
      <c r="K91" s="4">
        <f>ROUND((G91-I91),5)</f>
        <v>-1387.19</v>
      </c>
      <c r="L91" s="5"/>
      <c r="M91" s="6">
        <f>ROUND(IF(I91=0, IF(G91=0, 0, 1), G91/I91),5)</f>
        <v>7.5209999999999999E-2</v>
      </c>
    </row>
    <row r="92" spans="1:13" ht="15.75" thickBot="1">
      <c r="A92" s="1"/>
      <c r="B92" s="1"/>
      <c r="C92" s="1"/>
      <c r="D92" s="1"/>
      <c r="E92" s="1" t="s">
        <v>93</v>
      </c>
      <c r="F92" s="1"/>
      <c r="G92" s="7">
        <v>101.3</v>
      </c>
      <c r="H92" s="5"/>
      <c r="I92" s="7">
        <v>1200</v>
      </c>
      <c r="J92" s="5"/>
      <c r="K92" s="7">
        <f>ROUND((G92-I92),5)</f>
        <v>-1098.7</v>
      </c>
      <c r="L92" s="5"/>
      <c r="M92" s="8">
        <f>ROUND(IF(I92=0, IF(G92=0, 0, 1), G92/I92),5)</f>
        <v>8.4419999999999995E-2</v>
      </c>
    </row>
    <row r="93" spans="1:13">
      <c r="A93" s="1"/>
      <c r="B93" s="1"/>
      <c r="C93" s="1"/>
      <c r="D93" s="1" t="s">
        <v>94</v>
      </c>
      <c r="E93" s="1"/>
      <c r="F93" s="1"/>
      <c r="G93" s="4">
        <f>ROUND(SUM(G90:G92),5)</f>
        <v>214.11</v>
      </c>
      <c r="H93" s="5"/>
      <c r="I93" s="4">
        <f>ROUND(SUM(I90:I92),5)</f>
        <v>2700</v>
      </c>
      <c r="J93" s="5"/>
      <c r="K93" s="4">
        <f>ROUND((G93-I93),5)</f>
        <v>-2485.89</v>
      </c>
      <c r="L93" s="5"/>
      <c r="M93" s="6">
        <f>ROUND(IF(I93=0, IF(G93=0, 0, 1), G93/I93),5)</f>
        <v>7.9299999999999995E-2</v>
      </c>
    </row>
    <row r="94" spans="1:13" ht="30" customHeight="1">
      <c r="A94" s="1"/>
      <c r="B94" s="1"/>
      <c r="C94" s="1"/>
      <c r="D94" s="1" t="s">
        <v>95</v>
      </c>
      <c r="E94" s="1"/>
      <c r="F94" s="1"/>
      <c r="G94" s="4"/>
      <c r="H94" s="5"/>
      <c r="I94" s="4"/>
      <c r="J94" s="5"/>
      <c r="K94" s="4"/>
      <c r="L94" s="5"/>
      <c r="M94" s="6"/>
    </row>
    <row r="95" spans="1:13">
      <c r="A95" s="1"/>
      <c r="B95" s="1"/>
      <c r="C95" s="1"/>
      <c r="D95" s="1"/>
      <c r="E95" s="1" t="s">
        <v>96</v>
      </c>
      <c r="F95" s="1"/>
      <c r="G95" s="4">
        <v>0</v>
      </c>
      <c r="H95" s="5"/>
      <c r="I95" s="4">
        <v>4500</v>
      </c>
      <c r="J95" s="5"/>
      <c r="K95" s="4">
        <f>ROUND((G95-I95),5)</f>
        <v>-4500</v>
      </c>
      <c r="L95" s="5"/>
      <c r="M95" s="6">
        <f>ROUND(IF(I95=0, IF(G95=0, 0, 1), G95/I95),5)</f>
        <v>0</v>
      </c>
    </row>
    <row r="96" spans="1:13" ht="15.75" thickBot="1">
      <c r="A96" s="1"/>
      <c r="B96" s="1"/>
      <c r="C96" s="1"/>
      <c r="D96" s="1"/>
      <c r="E96" s="1" t="s">
        <v>97</v>
      </c>
      <c r="F96" s="1"/>
      <c r="G96" s="9">
        <v>0</v>
      </c>
      <c r="H96" s="5"/>
      <c r="I96" s="9">
        <v>100</v>
      </c>
      <c r="J96" s="5"/>
      <c r="K96" s="9">
        <f>ROUND((G96-I96),5)</f>
        <v>-100</v>
      </c>
      <c r="L96" s="5"/>
      <c r="M96" s="10">
        <f>ROUND(IF(I96=0, IF(G96=0, 0, 1), G96/I96),5)</f>
        <v>0</v>
      </c>
    </row>
    <row r="97" spans="1:13" ht="15.75" thickBot="1">
      <c r="A97" s="1"/>
      <c r="B97" s="1"/>
      <c r="C97" s="1"/>
      <c r="D97" s="1" t="s">
        <v>98</v>
      </c>
      <c r="E97" s="1"/>
      <c r="F97" s="1"/>
      <c r="G97" s="11">
        <f>ROUND(SUM(G94:G96),5)</f>
        <v>0</v>
      </c>
      <c r="H97" s="5"/>
      <c r="I97" s="11">
        <f>ROUND(SUM(I94:I96),5)</f>
        <v>4600</v>
      </c>
      <c r="J97" s="5"/>
      <c r="K97" s="11">
        <f>ROUND((G97-I97),5)</f>
        <v>-4600</v>
      </c>
      <c r="L97" s="5"/>
      <c r="M97" s="12">
        <f>ROUND(IF(I97=0, IF(G97=0, 0, 1), G97/I97),5)</f>
        <v>0</v>
      </c>
    </row>
    <row r="98" spans="1:13" ht="30" customHeight="1" thickBot="1">
      <c r="A98" s="1"/>
      <c r="B98" s="1"/>
      <c r="C98" s="1" t="s">
        <v>99</v>
      </c>
      <c r="D98" s="1"/>
      <c r="E98" s="1"/>
      <c r="F98" s="1"/>
      <c r="G98" s="13">
        <f>ROUND(SUM(G25:G26)+SUM(G30:G32)+SUM(G38:G40)+SUM(G46:G47)+SUM(G56:G57)+G70+G73+SUM(G77:G79)+G83+G89+G93+G97,5)</f>
        <v>58888.55</v>
      </c>
      <c r="H98" s="5"/>
      <c r="I98" s="13">
        <f>ROUND(SUM(I25:I26)+SUM(I30:I32)+SUM(I38:I40)+SUM(I46:I47)+SUM(I56:I57)+I70+I73+SUM(I77:I79)+I83+I89+I93+I97,5)</f>
        <v>167989</v>
      </c>
      <c r="J98" s="5"/>
      <c r="K98" s="13">
        <f>ROUND((G98-I98),5)</f>
        <v>-109100.45</v>
      </c>
      <c r="L98" s="5"/>
      <c r="M98" s="14">
        <f>ROUND(IF(I98=0, IF(G98=0, 0, 1), G98/I98),5)</f>
        <v>0.35054999999999997</v>
      </c>
    </row>
    <row r="99" spans="1:13" ht="30" customHeight="1">
      <c r="A99" s="1"/>
      <c r="B99" s="1" t="s">
        <v>100</v>
      </c>
      <c r="C99" s="1"/>
      <c r="D99" s="1"/>
      <c r="E99" s="1"/>
      <c r="F99" s="1"/>
      <c r="G99" s="4">
        <f>ROUND(G3+G24-G98,5)</f>
        <v>87464.23</v>
      </c>
      <c r="H99" s="5"/>
      <c r="I99" s="4">
        <f>ROUND(I3+I24-I98,5)</f>
        <v>-3194</v>
      </c>
      <c r="J99" s="5"/>
      <c r="K99" s="4">
        <f>ROUND((G99-I99),5)</f>
        <v>90658.23</v>
      </c>
      <c r="L99" s="5"/>
      <c r="M99" s="6">
        <f>ROUND(IF(I99=0, IF(G99=0, 0, 1), G99/I99),5)</f>
        <v>-27.38392</v>
      </c>
    </row>
    <row r="100" spans="1:13" ht="30" customHeight="1">
      <c r="A100" s="1"/>
      <c r="B100" s="1" t="s">
        <v>101</v>
      </c>
      <c r="C100" s="1"/>
      <c r="D100" s="1"/>
      <c r="E100" s="1"/>
      <c r="F100" s="1"/>
      <c r="G100" s="4"/>
      <c r="H100" s="5"/>
      <c r="I100" s="4"/>
      <c r="J100" s="5"/>
      <c r="K100" s="4"/>
      <c r="L100" s="5"/>
      <c r="M100" s="6"/>
    </row>
    <row r="101" spans="1:13">
      <c r="A101" s="1"/>
      <c r="B101" s="1"/>
      <c r="C101" s="1" t="s">
        <v>102</v>
      </c>
      <c r="D101" s="1"/>
      <c r="E101" s="1"/>
      <c r="F101" s="1"/>
      <c r="G101" s="4"/>
      <c r="H101" s="5"/>
      <c r="I101" s="4"/>
      <c r="J101" s="5"/>
      <c r="K101" s="4"/>
      <c r="L101" s="5"/>
      <c r="M101" s="6"/>
    </row>
    <row r="102" spans="1:13">
      <c r="A102" s="1"/>
      <c r="B102" s="1"/>
      <c r="C102" s="1"/>
      <c r="D102" s="1" t="s">
        <v>103</v>
      </c>
      <c r="E102" s="1"/>
      <c r="F102" s="1"/>
      <c r="G102" s="4">
        <v>179.78</v>
      </c>
      <c r="H102" s="5"/>
      <c r="I102" s="4">
        <v>200</v>
      </c>
      <c r="J102" s="5"/>
      <c r="K102" s="4">
        <f>ROUND((G102-I102),5)</f>
        <v>-20.22</v>
      </c>
      <c r="L102" s="5"/>
      <c r="M102" s="6">
        <f>ROUND(IF(I102=0, IF(G102=0, 0, 1), G102/I102),5)</f>
        <v>0.89890000000000003</v>
      </c>
    </row>
    <row r="103" spans="1:13" ht="15.75" thickBot="1">
      <c r="A103" s="1"/>
      <c r="B103" s="1"/>
      <c r="C103" s="1"/>
      <c r="D103" s="1" t="s">
        <v>104</v>
      </c>
      <c r="E103" s="1"/>
      <c r="F103" s="1"/>
      <c r="G103" s="9">
        <v>2341.66</v>
      </c>
      <c r="H103" s="5"/>
      <c r="I103" s="9">
        <v>3600</v>
      </c>
      <c r="J103" s="5"/>
      <c r="K103" s="9">
        <f>ROUND((G103-I103),5)</f>
        <v>-1258.3399999999999</v>
      </c>
      <c r="L103" s="5"/>
      <c r="M103" s="10">
        <f>ROUND(IF(I103=0, IF(G103=0, 0, 1), G103/I103),5)</f>
        <v>0.65046000000000004</v>
      </c>
    </row>
    <row r="104" spans="1:13" ht="15.75" thickBot="1">
      <c r="A104" s="1"/>
      <c r="B104" s="1"/>
      <c r="C104" s="1" t="s">
        <v>105</v>
      </c>
      <c r="D104" s="1"/>
      <c r="E104" s="1"/>
      <c r="F104" s="1"/>
      <c r="G104" s="11">
        <f>ROUND(SUM(G101:G103),5)</f>
        <v>2521.44</v>
      </c>
      <c r="H104" s="5"/>
      <c r="I104" s="11">
        <f>ROUND(SUM(I101:I103),5)</f>
        <v>3800</v>
      </c>
      <c r="J104" s="5"/>
      <c r="K104" s="11">
        <f>ROUND((G104-I104),5)</f>
        <v>-1278.56</v>
      </c>
      <c r="L104" s="5"/>
      <c r="M104" s="12">
        <f>ROUND(IF(I104=0, IF(G104=0, 0, 1), G104/I104),5)</f>
        <v>0.66354000000000002</v>
      </c>
    </row>
    <row r="105" spans="1:13" ht="30" customHeight="1" thickBot="1">
      <c r="A105" s="1"/>
      <c r="B105" s="1" t="s">
        <v>106</v>
      </c>
      <c r="C105" s="1"/>
      <c r="D105" s="1"/>
      <c r="E105" s="1"/>
      <c r="F105" s="1"/>
      <c r="G105" s="11">
        <f>ROUND(G100+G104,5)</f>
        <v>2521.44</v>
      </c>
      <c r="H105" s="5"/>
      <c r="I105" s="11">
        <f>ROUND(I100+I104,5)</f>
        <v>3800</v>
      </c>
      <c r="J105" s="5"/>
      <c r="K105" s="11">
        <f>ROUND((G105-I105),5)</f>
        <v>-1278.56</v>
      </c>
      <c r="L105" s="5"/>
      <c r="M105" s="12">
        <f>ROUND(IF(I105=0, IF(G105=0, 0, 1), G105/I105),5)</f>
        <v>0.66354000000000002</v>
      </c>
    </row>
    <row r="106" spans="1:13" s="17" customFormat="1" ht="30" customHeight="1" thickBot="1">
      <c r="A106" s="1" t="s">
        <v>107</v>
      </c>
      <c r="B106" s="1"/>
      <c r="C106" s="1"/>
      <c r="D106" s="1"/>
      <c r="E106" s="1"/>
      <c r="F106" s="1"/>
      <c r="G106" s="15">
        <f>ROUND(G99+G105,5)</f>
        <v>89985.67</v>
      </c>
      <c r="H106" s="1"/>
      <c r="I106" s="15">
        <f>ROUND(I99+I105,5)</f>
        <v>606</v>
      </c>
      <c r="J106" s="1"/>
      <c r="K106" s="15">
        <f>ROUND((G106-I106),5)</f>
        <v>89379.67</v>
      </c>
      <c r="L106" s="1"/>
      <c r="M106" s="16">
        <f>ROUND(IF(I106=0, IF(G106=0, 0, 1), G106/I106),5)</f>
        <v>148.49119999999999</v>
      </c>
    </row>
    <row r="107" spans="1:13" ht="15.75" thickTop="1"/>
  </sheetData>
  <pageMargins left="0.7" right="0.7" top="0.75" bottom="0.75" header="0.1" footer="0.3"/>
  <pageSetup orientation="portrait" r:id="rId1"/>
  <headerFooter>
    <oddHeader>&amp;L&amp;"Arial,Bold"&amp;8 7:28 PM
&amp;"Arial,Bold"&amp;8 09/17/14
&amp;"Arial,Bold"&amp;8 Accrual Basis&amp;C&amp;"Arial,Bold"&amp;12 Golden Gate Fire Prot District
&amp;"Arial,Bold"&amp;14 Profit &amp;&amp; Loss Budget vs. Actual
&amp;"Arial,Bold"&amp;10 January through December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2014-09-18T01:28:22Z</dcterms:created>
  <dcterms:modified xsi:type="dcterms:W3CDTF">2014-09-18T01:28:25Z</dcterms:modified>
</cp:coreProperties>
</file>